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905" windowHeight="856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'Лист1'!$7:$8</definedName>
  </definedNames>
  <calcPr fullCalcOnLoad="1"/>
</workbook>
</file>

<file path=xl/sharedStrings.xml><?xml version="1.0" encoding="utf-8"?>
<sst xmlns="http://schemas.openxmlformats.org/spreadsheetml/2006/main" count="75" uniqueCount="65">
  <si>
    <t>Приложение № 6</t>
  </si>
  <si>
    <t>Наименование</t>
  </si>
  <si>
    <t>Дотации бюджетам субъектов Российской Федерации и муниципальных образований</t>
  </si>
  <si>
    <t>Иные межбюджетные трансферты</t>
  </si>
  <si>
    <t>БЕЗВОЗМЕЗДНЫЕ ПОСТУПЛЕНИЯ:     в т.ч.</t>
  </si>
  <si>
    <t>Субвенции бюджетам городских округов на выполнение передаваемых государственных полномочий  Р Ф</t>
  </si>
  <si>
    <t>Субвенции из Регионального фонда компенсаций бюджетам городских округов на выполнение передаваемых полномочий субъектов РФ</t>
  </si>
  <si>
    <t>Субсидии на развитие социальной и инженерной инфраструктуры</t>
  </si>
  <si>
    <t>Субсидии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</si>
  <si>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Субсидии бюджетам городских округов на строительство и модернизацию автомобильных дорог общего пользования, в том числе дорог в поселениях (за искл. автомобильных дорог фед. значения)</t>
  </si>
  <si>
    <t>Субсидии на финансирование обл. целевой программы «Пожарная безопасность "</t>
  </si>
  <si>
    <t>Субвенции бюджетам городских округов на составление списков кандидатов в присяжные заседатели федеральных судов общей юрисдикции в Р Ф</t>
  </si>
  <si>
    <t>Субвенции на выполнение государственных полномочий по образованию и обеспечению деятельности комиссий по делам несовершеннолетних и защите их прав</t>
  </si>
  <si>
    <t>Субвенции на содержание мед. вытрезвителей</t>
  </si>
  <si>
    <t>Иные межбюдж. трансферты на приобрет. жилых помещений детям-сиротам, детям, оставшимся без попечения родителей, а также лицам из числа детей-сирот и детей, оставшихся без попечения родителей</t>
  </si>
  <si>
    <t>Иные межбюджетные трансферты на воспитание и обучение детей-инвалидов в дошкольных учрежд.</t>
  </si>
  <si>
    <t>Иные межбюджетные трансферты на реализацию социальных гарантий, предоставляемых пед. работникам образовательных учреждений</t>
  </si>
  <si>
    <t>Иные межбюджетные трансферты на проведение заключительной дезинфекции в очагах инфекционных заболеваний</t>
  </si>
  <si>
    <t>Иные межбюджетные трансферты на капитальный ремонт многоквартирных жилых домов и на переселение граждан из жилого фонда, признанного непригодным для проживания</t>
  </si>
  <si>
    <t xml:space="preserve">Субвенции бюджетам субъектов Российской Федерации и муниципальных образований                                                                                                                                                    </t>
  </si>
  <si>
    <t>Дотация на поддержку мер по обеспечению сбалансированности бюджетов городских округов</t>
  </si>
  <si>
    <t>Дотации бюджетам городских округов на выравнивание  бюджетной обеспеченности городских округов</t>
  </si>
  <si>
    <t>Субвенции бюджетам муниципальных образований на внедрение инновационных образовательных программ</t>
  </si>
  <si>
    <t>Субсидии на финансирование областной целевой программы "Развитие сети спортивных плоскостных сооружений в Псковской области в 2008-2010г.г."</t>
  </si>
  <si>
    <t>Субсидии бюджетам городских округов на развитие социальной и инженерной инфраструктуры муниципальных образований</t>
  </si>
  <si>
    <t>Дотации бюджетам городских округов на поощрение достижений наилучших показателей деятельности органов местного самоуправления</t>
  </si>
  <si>
    <t>Субвенции на обеспечение питанием детей в возрасте до трех лет по заключению врачей</t>
  </si>
  <si>
    <t>Субвенции на предоставле ние мер социальной поддержки в лекарственном обеспечении отдельных категорий граждан, проживающих на территории Псковской области</t>
  </si>
  <si>
    <t xml:space="preserve">Субсидии на ФЦП "Жилище на 2002-2010 годы" (остатки фед.бюд.)Субсидии бюджета на перечисления граждан из жилищного фонда, признанного непригодным для проживания и\или жилищного фонда с высоким уровнем износа (более 70%) </t>
  </si>
  <si>
    <t>Субвенции  на выполнение полномочий в соответствии с  Законом Псковской области от 03.06.2005 № 443-ОЗ "О наделении органов местного самоуправления государственными полномочиями по регистрации и учету граждан, выехавших из районов Крайнего Севера и приравненных к ним местностей не ранее  1 января 1992 года, имеющих право на получение жилищных субсидий"</t>
  </si>
  <si>
    <t>Субвенции на выплату вознаграждения за выполнение функций классного руководителя педагогическим работникам муниципальных образовательных учреждений</t>
  </si>
  <si>
    <t>Субвенции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</si>
  <si>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Субсидии на осуществление капитального ремонта гидротехнических сооружений, находящихся в собственности субъекта Российской Федерации, муниципальной собственности, и бесхозяйных гидротехнических сооружений</t>
  </si>
  <si>
    <t>Разбивка безвозмездных поступлений из областного бюджета на 2009год.</t>
  </si>
  <si>
    <t xml:space="preserve">Субсидии на осуществление мероприятий по организации питания в муниципальных общеобразовательных учреждениях
</t>
  </si>
  <si>
    <t>Субсидии на финансирование областной целевой программы "Реформиров. региональных финансов Псковской области на 2007-2019 годы"</t>
  </si>
  <si>
    <t>Сумма</t>
  </si>
  <si>
    <t xml:space="preserve">Субсидии бюджетам субъектов Российской Федерации и муниципальных образований                                                                        </t>
  </si>
  <si>
    <t>Субсидии на комплектование книжных фондов библиотек муниципальных образований и государственных библиотек городов Москвы и Санкт-Петербурга</t>
  </si>
  <si>
    <t>ГГФУ-январь</t>
  </si>
  <si>
    <t>ГГФУ-февраль</t>
  </si>
  <si>
    <t>ГГФУ-март</t>
  </si>
  <si>
    <t>поправки №1</t>
  </si>
  <si>
    <t>Бюджет</t>
  </si>
  <si>
    <t>Субвенции на реализацию основных общеобразовательных программ в части финансирования расходов на оплату труда работников  муницип. общеобразователь ных учреждений, расходов, обеспечивающих организацию учебного процесса, расходов на дошкольное и дополнительное образование в муниципальных  общеобразовательных учреждениях</t>
  </si>
  <si>
    <t>всего поправок</t>
  </si>
  <si>
    <t>ГГФУ-апрель-дотация 14.04</t>
  </si>
  <si>
    <t>поправки №2</t>
  </si>
  <si>
    <t xml:space="preserve">Бюджет на 2009 год </t>
  </si>
  <si>
    <t>Уточненный бюджет на 2009 год</t>
  </si>
  <si>
    <t xml:space="preserve">Иные межбюджетные трансферты в форме субсидий местным бюджетам на реализацию дополнительных мероприятий, направленных на снижение напряженности на рынке труда в рамках реализации областной долгосрочной целевой программы "О дополнительных мероприятиях, направленных на снижение напряженности на рынке  труда Псковской области на 2009 год" </t>
  </si>
  <si>
    <t>поправки №3</t>
  </si>
  <si>
    <t>поправки №5</t>
  </si>
  <si>
    <t xml:space="preserve">    Поправки ГГФУ- август</t>
  </si>
  <si>
    <t xml:space="preserve">    Поправки ГГФУ- сентябрь</t>
  </si>
  <si>
    <t xml:space="preserve">    Поправки ГГФУ- июнь, июль</t>
  </si>
  <si>
    <t xml:space="preserve">    Поправки ГГФУ- октябрь</t>
  </si>
  <si>
    <t xml:space="preserve">Субсидии на финансирование областной долгосрочной целевой программы «Развитие малого и среднего предпринимательства в  Псковской области на 2009-2011 годы» </t>
  </si>
  <si>
    <t xml:space="preserve">Субсидии из федерального бюджета на реализацию федеральной целевой программы «Жилище» на 2002-2010 годы, подпрограмма «Обеспечение жильем молодых семей» </t>
  </si>
  <si>
    <t xml:space="preserve">Субсидии из областного бюджета на реализацию областной долгосрочной целевой программы «Обеспечение жильем молодых семей  Псковской области» на 2008-2010 годы» </t>
  </si>
  <si>
    <t xml:space="preserve">    Поправки   № 8</t>
  </si>
  <si>
    <t>к решению Великолукской городской Думы</t>
  </si>
  <si>
    <t xml:space="preserve">    Поправки ГГФУ-апрель остальное на 01.05</t>
  </si>
  <si>
    <t>от 27.11.2009.№ 137</t>
  </si>
  <si>
    <t>О внесении изменений и дополнений в решение городской Думы № 6 от 29.01.2009. «О   бюджете     муниципального образования «Город  Великие Луки»  на    2009 год и на плановый период 2010 и 2011 годов»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</si>
</sst>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_-* #,##0.0000_р_._-;\-* #,##0.0000_р_._-;_-* &quot;-&quot;??_р_._-;_-@_-"/>
    <numFmt numFmtId="168" formatCode="#,##0.0000"/>
    <numFmt numFmtId="169" formatCode="0.000"/>
    <numFmt numFmtId="170" formatCode="#,##0.00000"/>
    <numFmt numFmtId="171" formatCode="#,##0.000000"/>
    <numFmt numFmtId="172" formatCode="#,##0.0000000"/>
    <numFmt numFmtId="173" formatCode="#,##0.00000000"/>
    <numFmt numFmtId="174" formatCode="#,##0.000000000"/>
    <numFmt numFmtId="175" formatCode="_-* #,##0.0_р_._-;\-* #,##0.0_р_._-;_-* &quot;-&quot;??_р_._-;_-@_-"/>
    <numFmt numFmtId="176" formatCode="_-* #,##0_р_._-;\-* #,##0_р_._-;_-* &quot;-&quot;??_р_._-;_-@_-"/>
    <numFmt numFmtId="177" formatCode="_-* #,##0.000_р_._-;\-* #,##0.000_р_._-;_-* &quot;-&quot;??_р_._-;_-@_-"/>
    <numFmt numFmtId="178" formatCode="0.0000"/>
    <numFmt numFmtId="179" formatCode="_-* #,##0.0000_р_._-;\-* #,##0.0000_р_._-;_-* &quot;-&quot;????_р_._-;_-@_-"/>
    <numFmt numFmtId="180" formatCode="_-* #,##0.0_р_._-;\-* #,##0.0_р_._-;_-* &quot;-&quot;?_р_._-;_-@_-"/>
    <numFmt numFmtId="181" formatCode="_-* #,##0.000_р_._-;\-* #,##0.000_р_._-;_-* &quot;-&quot;????_р_._-;_-@_-"/>
    <numFmt numFmtId="182" formatCode="_-* #,##0.00_р_._-;\-* #,##0.00_р_._-;_-* &quot;-&quot;????_р_._-;_-@_-"/>
    <numFmt numFmtId="183" formatCode="_-* #,##0.0_р_._-;\-* #,##0.0_р_._-;_-* &quot;-&quot;??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2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indexed="16"/>
      <name val="Arial Cyr"/>
      <family val="0"/>
    </font>
    <font>
      <sz val="11"/>
      <name val="Arial Cyr"/>
      <family val="0"/>
    </font>
    <font>
      <u val="single"/>
      <sz val="11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Arial Cyr"/>
      <family val="0"/>
    </font>
    <font>
      <sz val="10"/>
      <color indexed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6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0" borderId="0" xfId="0" applyFont="1" applyAlignment="1">
      <alignment/>
    </xf>
    <xf numFmtId="164" fontId="3" fillId="0" borderId="1" xfId="0" applyNumberFormat="1" applyFont="1" applyFill="1" applyBorder="1" applyAlignment="1">
      <alignment horizontal="right" wrapText="1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2" fillId="0" borderId="0" xfId="0" applyFont="1" applyAlignment="1">
      <alignment/>
    </xf>
    <xf numFmtId="175" fontId="3" fillId="0" borderId="2" xfId="0" applyNumberFormat="1" applyFont="1" applyFill="1" applyBorder="1" applyAlignment="1">
      <alignment horizontal="right" wrapText="1"/>
    </xf>
    <xf numFmtId="43" fontId="8" fillId="2" borderId="1" xfId="21" applyFont="1" applyFill="1" applyBorder="1" applyAlignment="1">
      <alignment horizontal="right" wrapText="1"/>
    </xf>
    <xf numFmtId="167" fontId="8" fillId="2" borderId="1" xfId="21" applyNumberFormat="1" applyFont="1" applyFill="1" applyBorder="1" applyAlignment="1">
      <alignment horizontal="right" wrapText="1"/>
    </xf>
    <xf numFmtId="175" fontId="8" fillId="2" borderId="1" xfId="21" applyNumberFormat="1" applyFont="1" applyFill="1" applyBorder="1" applyAlignment="1">
      <alignment horizontal="right" wrapText="1"/>
    </xf>
    <xf numFmtId="43" fontId="3" fillId="2" borderId="1" xfId="21" applyFont="1" applyFill="1" applyBorder="1" applyAlignment="1">
      <alignment horizontal="right" wrapText="1"/>
    </xf>
    <xf numFmtId="167" fontId="3" fillId="2" borderId="1" xfId="21" applyNumberFormat="1" applyFont="1" applyFill="1" applyBorder="1" applyAlignment="1">
      <alignment horizontal="right" wrapText="1"/>
    </xf>
    <xf numFmtId="175" fontId="3" fillId="2" borderId="1" xfId="21" applyNumberFormat="1" applyFont="1" applyFill="1" applyBorder="1" applyAlignment="1">
      <alignment horizontal="right" wrapText="1"/>
    </xf>
    <xf numFmtId="43" fontId="3" fillId="2" borderId="1" xfId="21" applyFont="1" applyFill="1" applyBorder="1" applyAlignment="1">
      <alignment horizontal="right"/>
    </xf>
    <xf numFmtId="43" fontId="11" fillId="2" borderId="1" xfId="21" applyFont="1" applyFill="1" applyBorder="1" applyAlignment="1">
      <alignment horizontal="right" wrapText="1"/>
    </xf>
    <xf numFmtId="175" fontId="3" fillId="0" borderId="1" xfId="0" applyNumberFormat="1" applyFont="1" applyFill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175" fontId="3" fillId="0" borderId="1" xfId="0" applyNumberFormat="1" applyFont="1" applyBorder="1" applyAlignment="1">
      <alignment horizontal="right" wrapText="1"/>
    </xf>
    <xf numFmtId="175" fontId="8" fillId="2" borderId="2" xfId="21" applyNumberFormat="1" applyFont="1" applyFill="1" applyBorder="1" applyAlignment="1">
      <alignment horizontal="right" wrapText="1"/>
    </xf>
    <xf numFmtId="0" fontId="3" fillId="2" borderId="3" xfId="0" applyFont="1" applyFill="1" applyBorder="1" applyAlignment="1">
      <alignment horizontal="left" vertical="top" wrapText="1"/>
    </xf>
    <xf numFmtId="175" fontId="3" fillId="2" borderId="2" xfId="21" applyNumberFormat="1" applyFont="1" applyFill="1" applyBorder="1" applyAlignment="1">
      <alignment horizontal="right" wrapText="1"/>
    </xf>
    <xf numFmtId="0" fontId="3" fillId="2" borderId="3" xfId="0" applyFont="1" applyFill="1" applyBorder="1" applyAlignment="1">
      <alignment vertical="top" wrapText="1"/>
    </xf>
    <xf numFmtId="0" fontId="3" fillId="2" borderId="3" xfId="0" applyFont="1" applyFill="1" applyBorder="1" applyAlignment="1">
      <alignment wrapText="1"/>
    </xf>
    <xf numFmtId="0" fontId="3" fillId="2" borderId="3" xfId="0" applyFont="1" applyFill="1" applyBorder="1" applyAlignment="1">
      <alignment horizontal="left" wrapText="1"/>
    </xf>
    <xf numFmtId="0" fontId="3" fillId="2" borderId="3" xfId="18" applyNumberFormat="1" applyFont="1" applyFill="1" applyBorder="1" applyAlignment="1" applyProtection="1">
      <alignment horizontal="left" vertical="top" wrapText="1"/>
      <protection/>
    </xf>
    <xf numFmtId="0" fontId="8" fillId="2" borderId="3" xfId="0" applyFont="1" applyFill="1" applyBorder="1" applyAlignment="1" applyProtection="1">
      <alignment horizontal="left" vertical="top" wrapText="1"/>
      <protection/>
    </xf>
    <xf numFmtId="0" fontId="3" fillId="2" borderId="3" xfId="0" applyFont="1" applyFill="1" applyBorder="1" applyAlignment="1">
      <alignment/>
    </xf>
    <xf numFmtId="0" fontId="3" fillId="0" borderId="3" xfId="0" applyFont="1" applyBorder="1" applyAlignment="1">
      <alignment horizontal="left" vertical="top" wrapText="1"/>
    </xf>
    <xf numFmtId="175" fontId="3" fillId="0" borderId="2" xfId="0" applyNumberFormat="1" applyFont="1" applyBorder="1" applyAlignment="1">
      <alignment horizontal="right" wrapText="1"/>
    </xf>
    <xf numFmtId="0" fontId="0" fillId="2" borderId="0" xfId="0" applyFont="1" applyFill="1" applyAlignment="1">
      <alignment/>
    </xf>
    <xf numFmtId="0" fontId="16" fillId="0" borderId="0" xfId="0" applyFont="1" applyAlignment="1">
      <alignment/>
    </xf>
    <xf numFmtId="175" fontId="3" fillId="2" borderId="4" xfId="21" applyNumberFormat="1" applyFont="1" applyFill="1" applyBorder="1" applyAlignment="1">
      <alignment horizontal="right" wrapText="1"/>
    </xf>
    <xf numFmtId="0" fontId="18" fillId="2" borderId="0" xfId="0" applyFont="1" applyFill="1" applyAlignment="1">
      <alignment/>
    </xf>
    <xf numFmtId="164" fontId="17" fillId="2" borderId="5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0" xfId="0" applyFont="1" applyAlignment="1">
      <alignment/>
    </xf>
    <xf numFmtId="167" fontId="8" fillId="2" borderId="6" xfId="21" applyNumberFormat="1" applyFont="1" applyFill="1" applyBorder="1" applyAlignment="1">
      <alignment horizontal="right" wrapText="1"/>
    </xf>
    <xf numFmtId="167" fontId="20" fillId="2" borderId="6" xfId="21" applyNumberFormat="1" applyFont="1" applyFill="1" applyBorder="1" applyAlignment="1">
      <alignment horizontal="right" wrapText="1"/>
    </xf>
    <xf numFmtId="167" fontId="8" fillId="2" borderId="7" xfId="21" applyNumberFormat="1" applyFont="1" applyFill="1" applyBorder="1" applyAlignment="1">
      <alignment horizontal="right" wrapText="1"/>
    </xf>
    <xf numFmtId="167" fontId="15" fillId="2" borderId="2" xfId="0" applyNumberFormat="1" applyFont="1" applyFill="1" applyBorder="1" applyAlignment="1">
      <alignment/>
    </xf>
    <xf numFmtId="167" fontId="19" fillId="2" borderId="6" xfId="21" applyNumberFormat="1" applyFont="1" applyFill="1" applyBorder="1" applyAlignment="1">
      <alignment horizontal="right" wrapText="1"/>
    </xf>
    <xf numFmtId="167" fontId="3" fillId="2" borderId="6" xfId="21" applyNumberFormat="1" applyFont="1" applyFill="1" applyBorder="1" applyAlignment="1">
      <alignment horizontal="right" wrapText="1"/>
    </xf>
    <xf numFmtId="167" fontId="3" fillId="2" borderId="7" xfId="21" applyNumberFormat="1" applyFont="1" applyFill="1" applyBorder="1" applyAlignment="1">
      <alignment horizontal="right" wrapText="1"/>
    </xf>
    <xf numFmtId="167" fontId="10" fillId="2" borderId="2" xfId="0" applyNumberFormat="1" applyFont="1" applyFill="1" applyBorder="1" applyAlignment="1">
      <alignment/>
    </xf>
    <xf numFmtId="167" fontId="3" fillId="2" borderId="4" xfId="21" applyNumberFormat="1" applyFont="1" applyFill="1" applyBorder="1" applyAlignment="1">
      <alignment horizontal="right" wrapText="1"/>
    </xf>
    <xf numFmtId="167" fontId="3" fillId="2" borderId="8" xfId="21" applyNumberFormat="1" applyFont="1" applyFill="1" applyBorder="1" applyAlignment="1">
      <alignment horizontal="right" wrapText="1"/>
    </xf>
    <xf numFmtId="167" fontId="3" fillId="2" borderId="9" xfId="21" applyNumberFormat="1" applyFont="1" applyFill="1" applyBorder="1" applyAlignment="1">
      <alignment horizontal="right" wrapText="1"/>
    </xf>
    <xf numFmtId="177" fontId="3" fillId="2" borderId="4" xfId="21" applyNumberFormat="1" applyFont="1" applyFill="1" applyBorder="1" applyAlignment="1">
      <alignment horizontal="right" wrapText="1"/>
    </xf>
    <xf numFmtId="0" fontId="21" fillId="2" borderId="0" xfId="0" applyFont="1" applyFill="1" applyAlignment="1">
      <alignment/>
    </xf>
    <xf numFmtId="167" fontId="10" fillId="2" borderId="10" xfId="0" applyNumberFormat="1" applyFont="1" applyFill="1" applyBorder="1" applyAlignment="1">
      <alignment/>
    </xf>
    <xf numFmtId="167" fontId="19" fillId="2" borderId="9" xfId="21" applyNumberFormat="1" applyFont="1" applyFill="1" applyBorder="1" applyAlignment="1">
      <alignment horizontal="right" wrapText="1"/>
    </xf>
    <xf numFmtId="175" fontId="3" fillId="2" borderId="11" xfId="21" applyNumberFormat="1" applyFont="1" applyFill="1" applyBorder="1" applyAlignment="1">
      <alignment horizontal="right" wrapText="1"/>
    </xf>
    <xf numFmtId="167" fontId="3" fillId="2" borderId="12" xfId="21" applyNumberFormat="1" applyFont="1" applyFill="1" applyBorder="1" applyAlignment="1">
      <alignment horizontal="right" wrapText="1"/>
    </xf>
    <xf numFmtId="167" fontId="3" fillId="2" borderId="13" xfId="21" applyNumberFormat="1" applyFont="1" applyFill="1" applyBorder="1" applyAlignment="1">
      <alignment horizontal="right" wrapText="1"/>
    </xf>
    <xf numFmtId="43" fontId="3" fillId="2" borderId="14" xfId="21" applyFont="1" applyFill="1" applyBorder="1" applyAlignment="1">
      <alignment horizontal="right" vertical="top" wrapText="1"/>
    </xf>
    <xf numFmtId="167" fontId="3" fillId="2" borderId="2" xfId="0" applyNumberFormat="1" applyFont="1" applyFill="1" applyBorder="1" applyAlignment="1">
      <alignment/>
    </xf>
    <xf numFmtId="167" fontId="3" fillId="2" borderId="11" xfId="0" applyNumberFormat="1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167" fontId="3" fillId="2" borderId="6" xfId="0" applyNumberFormat="1" applyFont="1" applyFill="1" applyBorder="1" applyAlignment="1">
      <alignment/>
    </xf>
    <xf numFmtId="167" fontId="3" fillId="2" borderId="4" xfId="0" applyNumberFormat="1" applyFont="1" applyFill="1" applyBorder="1" applyAlignment="1">
      <alignment/>
    </xf>
    <xf numFmtId="167" fontId="3" fillId="2" borderId="7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0" fontId="7" fillId="0" borderId="0" xfId="0" applyFont="1" applyFill="1" applyAlignment="1">
      <alignment horizontal="right" vertical="center"/>
    </xf>
    <xf numFmtId="167" fontId="15" fillId="2" borderId="11" xfId="0" applyNumberFormat="1" applyFont="1" applyFill="1" applyBorder="1" applyAlignment="1">
      <alignment/>
    </xf>
    <xf numFmtId="164" fontId="17" fillId="2" borderId="15" xfId="0" applyNumberFormat="1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left" vertical="center" wrapText="1"/>
    </xf>
    <xf numFmtId="43" fontId="8" fillId="2" borderId="17" xfId="21" applyFont="1" applyFill="1" applyBorder="1" applyAlignment="1">
      <alignment horizontal="right" wrapText="1"/>
    </xf>
    <xf numFmtId="167" fontId="8" fillId="2" borderId="17" xfId="21" applyNumberFormat="1" applyFont="1" applyFill="1" applyBorder="1" applyAlignment="1">
      <alignment horizontal="right" wrapText="1"/>
    </xf>
    <xf numFmtId="175" fontId="8" fillId="2" borderId="17" xfId="21" applyNumberFormat="1" applyFont="1" applyFill="1" applyBorder="1" applyAlignment="1">
      <alignment horizontal="right" wrapText="1"/>
    </xf>
    <xf numFmtId="175" fontId="8" fillId="2" borderId="18" xfId="21" applyNumberFormat="1" applyFont="1" applyFill="1" applyBorder="1" applyAlignment="1">
      <alignment horizontal="right" wrapText="1"/>
    </xf>
    <xf numFmtId="167" fontId="8" fillId="2" borderId="19" xfId="21" applyNumberFormat="1" applyFont="1" applyFill="1" applyBorder="1" applyAlignment="1">
      <alignment horizontal="right" wrapText="1"/>
    </xf>
    <xf numFmtId="167" fontId="20" fillId="2" borderId="19" xfId="21" applyNumberFormat="1" applyFont="1" applyFill="1" applyBorder="1" applyAlignment="1">
      <alignment horizontal="right" wrapText="1"/>
    </xf>
    <xf numFmtId="167" fontId="8" fillId="2" borderId="20" xfId="21" applyNumberFormat="1" applyFont="1" applyFill="1" applyBorder="1" applyAlignment="1">
      <alignment horizontal="right" wrapText="1"/>
    </xf>
    <xf numFmtId="167" fontId="15" fillId="2" borderId="18" xfId="0" applyNumberFormat="1" applyFont="1" applyFill="1" applyBorder="1" applyAlignment="1">
      <alignment/>
    </xf>
    <xf numFmtId="175" fontId="20" fillId="2" borderId="19" xfId="21" applyNumberFormat="1" applyFont="1" applyFill="1" applyBorder="1" applyAlignment="1">
      <alignment horizontal="right" wrapText="1"/>
    </xf>
    <xf numFmtId="175" fontId="19" fillId="2" borderId="6" xfId="21" applyNumberFormat="1" applyFont="1" applyFill="1" applyBorder="1" applyAlignment="1">
      <alignment horizontal="right" wrapText="1"/>
    </xf>
    <xf numFmtId="175" fontId="20" fillId="2" borderId="6" xfId="21" applyNumberFormat="1" applyFont="1" applyFill="1" applyBorder="1" applyAlignment="1">
      <alignment horizontal="right" wrapText="1"/>
    </xf>
    <xf numFmtId="0" fontId="17" fillId="0" borderId="0" xfId="0" applyFont="1" applyBorder="1" applyAlignment="1" applyProtection="1">
      <alignment horizontal="right"/>
      <protection locked="0"/>
    </xf>
    <xf numFmtId="164" fontId="17" fillId="0" borderId="0" xfId="0" applyNumberFormat="1" applyFont="1" applyFill="1" applyAlignment="1">
      <alignment horizontal="right" wrapText="1" shrinkToFit="1"/>
    </xf>
    <xf numFmtId="0" fontId="17" fillId="0" borderId="0" xfId="0" applyFont="1" applyBorder="1" applyAlignment="1">
      <alignment horizontal="right" wrapText="1"/>
    </xf>
    <xf numFmtId="0" fontId="17" fillId="0" borderId="0" xfId="0" applyFont="1" applyBorder="1" applyAlignment="1" applyProtection="1">
      <alignment/>
      <protection locked="0"/>
    </xf>
    <xf numFmtId="164" fontId="17" fillId="0" borderId="0" xfId="0" applyNumberFormat="1" applyFont="1" applyFill="1" applyAlignment="1">
      <alignment wrapText="1" shrinkToFit="1"/>
    </xf>
    <xf numFmtId="0" fontId="7" fillId="0" borderId="0" xfId="0" applyFont="1" applyFill="1" applyAlignment="1">
      <alignment vertical="center"/>
    </xf>
    <xf numFmtId="0" fontId="17" fillId="0" borderId="0" xfId="0" applyFont="1" applyBorder="1" applyAlignment="1">
      <alignment wrapText="1"/>
    </xf>
    <xf numFmtId="175" fontId="8" fillId="2" borderId="21" xfId="21" applyNumberFormat="1" applyFont="1" applyFill="1" applyBorder="1" applyAlignment="1">
      <alignment horizontal="right" wrapText="1"/>
    </xf>
    <xf numFmtId="167" fontId="8" fillId="2" borderId="21" xfId="21" applyNumberFormat="1" applyFont="1" applyFill="1" applyBorder="1" applyAlignment="1">
      <alignment horizontal="right" wrapText="1"/>
    </xf>
    <xf numFmtId="177" fontId="8" fillId="2" borderId="21" xfId="21" applyNumberFormat="1" applyFont="1" applyFill="1" applyBorder="1" applyAlignment="1">
      <alignment horizontal="right" wrapText="1"/>
    </xf>
    <xf numFmtId="0" fontId="8" fillId="2" borderId="22" xfId="0" applyFont="1" applyFill="1" applyBorder="1" applyAlignment="1">
      <alignment wrapText="1"/>
    </xf>
    <xf numFmtId="43" fontId="8" fillId="2" borderId="14" xfId="21" applyFont="1" applyFill="1" applyBorder="1" applyAlignment="1">
      <alignment horizontal="right" wrapText="1"/>
    </xf>
    <xf numFmtId="167" fontId="8" fillId="2" borderId="14" xfId="21" applyNumberFormat="1" applyFont="1" applyFill="1" applyBorder="1" applyAlignment="1">
      <alignment horizontal="right" wrapText="1"/>
    </xf>
    <xf numFmtId="175" fontId="8" fillId="2" borderId="14" xfId="21" applyNumberFormat="1" applyFont="1" applyFill="1" applyBorder="1" applyAlignment="1">
      <alignment horizontal="right" wrapText="1"/>
    </xf>
    <xf numFmtId="175" fontId="8" fillId="2" borderId="11" xfId="21" applyNumberFormat="1" applyFont="1" applyFill="1" applyBorder="1" applyAlignment="1">
      <alignment horizontal="right" wrapText="1"/>
    </xf>
    <xf numFmtId="175" fontId="8" fillId="2" borderId="23" xfId="21" applyNumberFormat="1" applyFont="1" applyFill="1" applyBorder="1" applyAlignment="1">
      <alignment horizontal="right" wrapText="1"/>
    </xf>
    <xf numFmtId="167" fontId="8" fillId="2" borderId="12" xfId="21" applyNumberFormat="1" applyFont="1" applyFill="1" applyBorder="1" applyAlignment="1">
      <alignment horizontal="right" wrapText="1"/>
    </xf>
    <xf numFmtId="167" fontId="8" fillId="2" borderId="23" xfId="21" applyNumberFormat="1" applyFont="1" applyFill="1" applyBorder="1" applyAlignment="1">
      <alignment horizontal="right" wrapText="1"/>
    </xf>
    <xf numFmtId="167" fontId="20" fillId="2" borderId="12" xfId="21" applyNumberFormat="1" applyFont="1" applyFill="1" applyBorder="1" applyAlignment="1">
      <alignment horizontal="right" wrapText="1"/>
    </xf>
    <xf numFmtId="167" fontId="8" fillId="2" borderId="13" xfId="21" applyNumberFormat="1" applyFont="1" applyFill="1" applyBorder="1" applyAlignment="1">
      <alignment horizontal="right" wrapText="1"/>
    </xf>
    <xf numFmtId="175" fontId="20" fillId="2" borderId="12" xfId="21" applyNumberFormat="1" applyFont="1" applyFill="1" applyBorder="1" applyAlignment="1">
      <alignment horizontal="right" wrapText="1"/>
    </xf>
    <xf numFmtId="0" fontId="8" fillId="2" borderId="3" xfId="0" applyFont="1" applyFill="1" applyBorder="1" applyAlignment="1">
      <alignment wrapText="1"/>
    </xf>
    <xf numFmtId="175" fontId="8" fillId="2" borderId="4" xfId="21" applyNumberFormat="1" applyFont="1" applyFill="1" applyBorder="1" applyAlignment="1">
      <alignment horizontal="right" wrapText="1"/>
    </xf>
    <xf numFmtId="167" fontId="8" fillId="2" borderId="4" xfId="21" applyNumberFormat="1" applyFont="1" applyFill="1" applyBorder="1" applyAlignment="1">
      <alignment horizontal="right" wrapText="1"/>
    </xf>
    <xf numFmtId="167" fontId="20" fillId="2" borderId="4" xfId="21" applyNumberFormat="1" applyFont="1" applyFill="1" applyBorder="1" applyAlignment="1">
      <alignment horizontal="right" wrapText="1"/>
    </xf>
    <xf numFmtId="167" fontId="3" fillId="2" borderId="1" xfId="21" applyNumberFormat="1" applyFont="1" applyFill="1" applyBorder="1" applyAlignment="1">
      <alignment horizontal="right"/>
    </xf>
    <xf numFmtId="175" fontId="3" fillId="2" borderId="1" xfId="21" applyNumberFormat="1" applyFont="1" applyFill="1" applyBorder="1" applyAlignment="1">
      <alignment horizontal="right"/>
    </xf>
    <xf numFmtId="175" fontId="3" fillId="2" borderId="4" xfId="21" applyNumberFormat="1" applyFont="1" applyFill="1" applyBorder="1" applyAlignment="1">
      <alignment horizontal="right"/>
    </xf>
    <xf numFmtId="167" fontId="3" fillId="2" borderId="4" xfId="21" applyNumberFormat="1" applyFont="1" applyFill="1" applyBorder="1" applyAlignment="1">
      <alignment horizontal="right"/>
    </xf>
    <xf numFmtId="0" fontId="3" fillId="0" borderId="4" xfId="0" applyFont="1" applyBorder="1" applyAlignment="1">
      <alignment wrapText="1"/>
    </xf>
    <xf numFmtId="175" fontId="3" fillId="2" borderId="6" xfId="21" applyNumberFormat="1" applyFont="1" applyFill="1" applyBorder="1" applyAlignment="1">
      <alignment horizontal="right" wrapText="1"/>
    </xf>
    <xf numFmtId="0" fontId="3" fillId="0" borderId="24" xfId="0" applyFont="1" applyBorder="1" applyAlignment="1">
      <alignment wrapText="1"/>
    </xf>
    <xf numFmtId="167" fontId="3" fillId="2" borderId="14" xfId="21" applyNumberFormat="1" applyFont="1" applyFill="1" applyBorder="1" applyAlignment="1">
      <alignment horizontal="right" vertical="top" wrapText="1"/>
    </xf>
    <xf numFmtId="167" fontId="3" fillId="2" borderId="14" xfId="21" applyNumberFormat="1" applyFont="1" applyFill="1" applyBorder="1" applyAlignment="1">
      <alignment horizontal="right" wrapText="1"/>
    </xf>
    <xf numFmtId="175" fontId="3" fillId="2" borderId="14" xfId="21" applyNumberFormat="1" applyFont="1" applyFill="1" applyBorder="1" applyAlignment="1">
      <alignment horizontal="right" wrapText="1"/>
    </xf>
    <xf numFmtId="175" fontId="3" fillId="2" borderId="14" xfId="21" applyNumberFormat="1" applyFont="1" applyFill="1" applyBorder="1" applyAlignment="1">
      <alignment horizontal="right" vertical="top" wrapText="1"/>
    </xf>
    <xf numFmtId="175" fontId="3" fillId="2" borderId="23" xfId="21" applyNumberFormat="1" applyFont="1" applyFill="1" applyBorder="1" applyAlignment="1">
      <alignment horizontal="right" vertical="top" wrapText="1"/>
    </xf>
    <xf numFmtId="167" fontId="3" fillId="2" borderId="23" xfId="21" applyNumberFormat="1" applyFont="1" applyFill="1" applyBorder="1" applyAlignment="1">
      <alignment horizontal="right" vertical="top" wrapText="1"/>
    </xf>
    <xf numFmtId="167" fontId="3" fillId="2" borderId="23" xfId="21" applyNumberFormat="1" applyFont="1" applyFill="1" applyBorder="1" applyAlignment="1">
      <alignment horizontal="right" wrapText="1"/>
    </xf>
    <xf numFmtId="175" fontId="3" fillId="2" borderId="12" xfId="21" applyNumberFormat="1" applyFont="1" applyFill="1" applyBorder="1" applyAlignment="1">
      <alignment horizontal="right" wrapText="1"/>
    </xf>
    <xf numFmtId="0" fontId="8" fillId="2" borderId="3" xfId="0" applyFont="1" applyFill="1" applyBorder="1" applyAlignment="1">
      <alignment horizontal="left" vertical="top" wrapText="1"/>
    </xf>
    <xf numFmtId="177" fontId="8" fillId="2" borderId="4" xfId="21" applyNumberFormat="1" applyFont="1" applyFill="1" applyBorder="1" applyAlignment="1">
      <alignment horizontal="right" wrapText="1"/>
    </xf>
    <xf numFmtId="167" fontId="11" fillId="2" borderId="1" xfId="21" applyNumberFormat="1" applyFont="1" applyFill="1" applyBorder="1" applyAlignment="1">
      <alignment horizontal="right" wrapText="1"/>
    </xf>
    <xf numFmtId="175" fontId="11" fillId="2" borderId="1" xfId="21" applyNumberFormat="1" applyFont="1" applyFill="1" applyBorder="1" applyAlignment="1">
      <alignment horizontal="right" wrapText="1"/>
    </xf>
    <xf numFmtId="175" fontId="11" fillId="2" borderId="4" xfId="21" applyNumberFormat="1" applyFont="1" applyFill="1" applyBorder="1" applyAlignment="1">
      <alignment horizontal="right" wrapText="1"/>
    </xf>
    <xf numFmtId="167" fontId="11" fillId="2" borderId="4" xfId="21" applyNumberFormat="1" applyFont="1" applyFill="1" applyBorder="1" applyAlignment="1">
      <alignment horizontal="right" wrapText="1"/>
    </xf>
    <xf numFmtId="177" fontId="11" fillId="2" borderId="4" xfId="21" applyNumberFormat="1" applyFont="1" applyFill="1" applyBorder="1" applyAlignment="1">
      <alignment horizontal="right" wrapText="1"/>
    </xf>
    <xf numFmtId="0" fontId="3" fillId="0" borderId="3" xfId="0" applyFont="1" applyBorder="1" applyAlignment="1">
      <alignment horizontal="left" wrapText="1"/>
    </xf>
    <xf numFmtId="175" fontId="3" fillId="0" borderId="4" xfId="0" applyNumberFormat="1" applyFont="1" applyFill="1" applyBorder="1" applyAlignment="1">
      <alignment horizontal="right" wrapText="1"/>
    </xf>
    <xf numFmtId="167" fontId="3" fillId="0" borderId="4" xfId="0" applyNumberFormat="1" applyFont="1" applyFill="1" applyBorder="1" applyAlignment="1">
      <alignment horizontal="right" wrapText="1"/>
    </xf>
    <xf numFmtId="177" fontId="3" fillId="0" borderId="4" xfId="0" applyNumberFormat="1" applyFont="1" applyFill="1" applyBorder="1" applyAlignment="1">
      <alignment horizontal="right" wrapText="1"/>
    </xf>
    <xf numFmtId="175" fontId="3" fillId="0" borderId="4" xfId="0" applyNumberFormat="1" applyFont="1" applyBorder="1" applyAlignment="1">
      <alignment horizontal="right" wrapText="1"/>
    </xf>
    <xf numFmtId="167" fontId="3" fillId="0" borderId="4" xfId="0" applyNumberFormat="1" applyFont="1" applyBorder="1" applyAlignment="1">
      <alignment horizontal="right" wrapText="1"/>
    </xf>
    <xf numFmtId="177" fontId="3" fillId="0" borderId="4" xfId="0" applyNumberFormat="1" applyFont="1" applyBorder="1" applyAlignment="1">
      <alignment horizontal="right" wrapText="1"/>
    </xf>
    <xf numFmtId="0" fontId="3" fillId="2" borderId="25" xfId="0" applyFont="1" applyFill="1" applyBorder="1" applyAlignment="1">
      <alignment horizontal="left" vertical="top" wrapText="1"/>
    </xf>
    <xf numFmtId="43" fontId="3" fillId="2" borderId="26" xfId="21" applyFont="1" applyFill="1" applyBorder="1" applyAlignment="1">
      <alignment horizontal="right"/>
    </xf>
    <xf numFmtId="167" fontId="3" fillId="2" borderId="26" xfId="21" applyNumberFormat="1" applyFont="1" applyFill="1" applyBorder="1" applyAlignment="1">
      <alignment horizontal="right"/>
    </xf>
    <xf numFmtId="167" fontId="3" fillId="2" borderId="26" xfId="21" applyNumberFormat="1" applyFont="1" applyFill="1" applyBorder="1" applyAlignment="1">
      <alignment horizontal="right" wrapText="1"/>
    </xf>
    <xf numFmtId="175" fontId="3" fillId="2" borderId="26" xfId="21" applyNumberFormat="1" applyFont="1" applyFill="1" applyBorder="1" applyAlignment="1">
      <alignment horizontal="right" wrapText="1"/>
    </xf>
    <xf numFmtId="175" fontId="3" fillId="2" borderId="26" xfId="21" applyNumberFormat="1" applyFont="1" applyFill="1" applyBorder="1" applyAlignment="1">
      <alignment horizontal="right"/>
    </xf>
    <xf numFmtId="0" fontId="0" fillId="0" borderId="27" xfId="0" applyFont="1" applyBorder="1" applyAlignment="1">
      <alignment/>
    </xf>
    <xf numFmtId="175" fontId="3" fillId="2" borderId="28" xfId="21" applyNumberFormat="1" applyFont="1" applyFill="1" applyBorder="1" applyAlignment="1">
      <alignment horizontal="right" wrapText="1"/>
    </xf>
    <xf numFmtId="167" fontId="3" fillId="2" borderId="28" xfId="21" applyNumberFormat="1" applyFont="1" applyFill="1" applyBorder="1" applyAlignment="1">
      <alignment horizontal="right" wrapText="1"/>
    </xf>
    <xf numFmtId="177" fontId="3" fillId="2" borderId="28" xfId="21" applyNumberFormat="1" applyFont="1" applyFill="1" applyBorder="1" applyAlignment="1">
      <alignment horizontal="right" wrapText="1"/>
    </xf>
    <xf numFmtId="175" fontId="19" fillId="2" borderId="9" xfId="21" applyNumberFormat="1" applyFont="1" applyFill="1" applyBorder="1" applyAlignment="1">
      <alignment horizontal="right" wrapText="1"/>
    </xf>
    <xf numFmtId="0" fontId="12" fillId="0" borderId="0" xfId="0" applyFont="1" applyBorder="1" applyAlignment="1">
      <alignment horizontal="center"/>
    </xf>
    <xf numFmtId="164" fontId="17" fillId="2" borderId="29" xfId="0" applyNumberFormat="1" applyFont="1" applyFill="1" applyBorder="1" applyAlignment="1">
      <alignment horizontal="center" vertical="center" wrapText="1"/>
    </xf>
    <xf numFmtId="164" fontId="17" fillId="2" borderId="28" xfId="0" applyNumberFormat="1" applyFont="1" applyFill="1" applyBorder="1" applyAlignment="1">
      <alignment horizontal="center" vertical="center" wrapText="1"/>
    </xf>
    <xf numFmtId="164" fontId="17" fillId="2" borderId="30" xfId="0" applyNumberFormat="1" applyFont="1" applyFill="1" applyBorder="1" applyAlignment="1">
      <alignment horizontal="center" vertical="center" wrapText="1"/>
    </xf>
    <xf numFmtId="164" fontId="17" fillId="2" borderId="9" xfId="0" applyNumberFormat="1" applyFont="1" applyFill="1" applyBorder="1" applyAlignment="1">
      <alignment horizontal="center" vertical="center" wrapText="1"/>
    </xf>
    <xf numFmtId="0" fontId="18" fillId="2" borderId="31" xfId="0" applyFont="1" applyFill="1" applyBorder="1" applyAlignment="1">
      <alignment horizontal="center" wrapText="1"/>
    </xf>
    <xf numFmtId="0" fontId="18" fillId="2" borderId="32" xfId="0" applyFont="1" applyFill="1" applyBorder="1" applyAlignment="1">
      <alignment horizont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164" fontId="17" fillId="2" borderId="34" xfId="0" applyNumberFormat="1" applyFont="1" applyFill="1" applyBorder="1" applyAlignment="1">
      <alignment horizontal="center" vertical="center" wrapText="1"/>
    </xf>
    <xf numFmtId="164" fontId="17" fillId="2" borderId="26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164" fontId="17" fillId="2" borderId="35" xfId="0" applyNumberFormat="1" applyFont="1" applyFill="1" applyBorder="1" applyAlignment="1">
      <alignment horizontal="center" vertical="center" wrapText="1"/>
    </xf>
    <xf numFmtId="164" fontId="17" fillId="2" borderId="10" xfId="0" applyNumberFormat="1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Tmp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0"/>
  <sheetViews>
    <sheetView tabSelected="1" workbookViewId="0" topLeftCell="A1">
      <pane xSplit="1" ySplit="8" topLeftCell="X9" activePane="bottomRight" state="frozen"/>
      <selection pane="topLeft" activeCell="B1" sqref="B1"/>
      <selection pane="topRight" activeCell="E1" sqref="E1"/>
      <selection pane="bottomLeft" activeCell="B10" sqref="B10"/>
      <selection pane="bottomRight" activeCell="A4" sqref="A4"/>
    </sheetView>
  </sheetViews>
  <sheetFormatPr defaultColWidth="9.00390625" defaultRowHeight="12.75"/>
  <cols>
    <col min="1" max="1" width="107.625" style="1" customWidth="1"/>
    <col min="2" max="12" width="12.375" style="1" hidden="1" customWidth="1"/>
    <col min="13" max="13" width="2.00390625" style="1" hidden="1" customWidth="1"/>
    <col min="14" max="14" width="15.875" style="1" hidden="1" customWidth="1"/>
    <col min="15" max="15" width="14.625" style="1" hidden="1" customWidth="1"/>
    <col min="16" max="16" width="15.875" style="39" hidden="1" customWidth="1"/>
    <col min="17" max="17" width="6.00390625" style="1" hidden="1" customWidth="1"/>
    <col min="18" max="18" width="0.6171875" style="6" hidden="1" customWidth="1"/>
    <col min="19" max="19" width="12.625" style="1" hidden="1" customWidth="1"/>
    <col min="20" max="20" width="16.125" style="39" hidden="1" customWidth="1"/>
    <col min="21" max="21" width="1.12109375" style="1" hidden="1" customWidth="1"/>
    <col min="22" max="22" width="15.75390625" style="39" hidden="1" customWidth="1"/>
    <col min="23" max="23" width="14.625" style="1" hidden="1" customWidth="1"/>
    <col min="24" max="24" width="12.875" style="39" customWidth="1"/>
  </cols>
  <sheetData>
    <row r="1" spans="1:31" ht="12.75">
      <c r="A1" s="89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</row>
    <row r="2" spans="1:31" ht="12.75" customHeight="1">
      <c r="A2" s="90" t="s">
        <v>61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</row>
    <row r="3" spans="1:31" ht="12.75">
      <c r="A3" s="74" t="s">
        <v>63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</row>
    <row r="4" spans="1:31" ht="36.75" customHeight="1">
      <c r="A4" s="91" t="s">
        <v>64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</row>
    <row r="5" spans="1:24" s="10" customFormat="1" ht="18.75">
      <c r="A5" s="8" t="s">
        <v>33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40"/>
      <c r="Q5" s="9"/>
      <c r="R5" s="6"/>
      <c r="S5" s="9"/>
      <c r="T5" s="40"/>
      <c r="U5" s="9"/>
      <c r="V5" s="40"/>
      <c r="W5" s="9"/>
      <c r="X5" s="40"/>
    </row>
    <row r="6" spans="1:20" s="45" customFormat="1" ht="1.5" customHeight="1" thickBot="1">
      <c r="A6" s="41"/>
      <c r="B6" s="42" t="s">
        <v>43</v>
      </c>
      <c r="C6" s="165" t="s">
        <v>42</v>
      </c>
      <c r="D6" s="165"/>
      <c r="E6" s="165"/>
      <c r="F6" s="165"/>
      <c r="G6" s="165"/>
      <c r="H6" s="165"/>
      <c r="I6" s="165"/>
      <c r="J6" s="165"/>
      <c r="K6" s="154" t="s">
        <v>47</v>
      </c>
      <c r="L6" s="154"/>
      <c r="M6" s="154" t="s">
        <v>51</v>
      </c>
      <c r="N6" s="154"/>
      <c r="O6" s="154" t="s">
        <v>52</v>
      </c>
      <c r="P6" s="154"/>
      <c r="Q6" s="43"/>
      <c r="R6" s="44"/>
      <c r="S6" s="154"/>
      <c r="T6" s="154"/>
    </row>
    <row r="7" spans="1:24" s="37" customFormat="1" ht="12.75" customHeight="1">
      <c r="A7" s="161" t="s">
        <v>1</v>
      </c>
      <c r="B7" s="163" t="s">
        <v>36</v>
      </c>
      <c r="C7" s="163" t="s">
        <v>39</v>
      </c>
      <c r="D7" s="163" t="s">
        <v>36</v>
      </c>
      <c r="E7" s="163" t="s">
        <v>40</v>
      </c>
      <c r="F7" s="163" t="s">
        <v>36</v>
      </c>
      <c r="G7" s="163" t="s">
        <v>41</v>
      </c>
      <c r="H7" s="163" t="s">
        <v>36</v>
      </c>
      <c r="I7" s="163" t="s">
        <v>46</v>
      </c>
      <c r="J7" s="163" t="s">
        <v>48</v>
      </c>
      <c r="K7" s="163" t="s">
        <v>62</v>
      </c>
      <c r="L7" s="166" t="s">
        <v>49</v>
      </c>
      <c r="M7" s="155" t="s">
        <v>55</v>
      </c>
      <c r="N7" s="157" t="s">
        <v>49</v>
      </c>
      <c r="O7" s="155" t="s">
        <v>53</v>
      </c>
      <c r="P7" s="157" t="s">
        <v>49</v>
      </c>
      <c r="Q7" s="38"/>
      <c r="R7" s="159" t="s">
        <v>45</v>
      </c>
      <c r="S7" s="155" t="s">
        <v>54</v>
      </c>
      <c r="T7" s="157" t="s">
        <v>49</v>
      </c>
      <c r="U7" s="155" t="s">
        <v>56</v>
      </c>
      <c r="V7" s="157" t="s">
        <v>49</v>
      </c>
      <c r="W7" s="155" t="s">
        <v>60</v>
      </c>
      <c r="X7" s="157" t="s">
        <v>49</v>
      </c>
    </row>
    <row r="8" spans="1:24" s="37" customFormat="1" ht="12" customHeight="1" thickBot="1">
      <c r="A8" s="162"/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7"/>
      <c r="M8" s="156"/>
      <c r="N8" s="158"/>
      <c r="O8" s="156"/>
      <c r="P8" s="158"/>
      <c r="Q8" s="76"/>
      <c r="R8" s="160"/>
      <c r="S8" s="156"/>
      <c r="T8" s="158"/>
      <c r="U8" s="156"/>
      <c r="V8" s="158"/>
      <c r="W8" s="156"/>
      <c r="X8" s="158"/>
    </row>
    <row r="9" spans="1:24" s="2" customFormat="1" ht="16.5" customHeight="1" thickBot="1">
      <c r="A9" s="77" t="s">
        <v>4</v>
      </c>
      <c r="B9" s="78">
        <f aca="true" t="shared" si="0" ref="B9:I9">B10+B14+B28+B41</f>
        <v>550355</v>
      </c>
      <c r="C9" s="79">
        <f t="shared" si="0"/>
        <v>-4400.6</v>
      </c>
      <c r="D9" s="79">
        <f t="shared" si="0"/>
        <v>545954.4</v>
      </c>
      <c r="E9" s="79">
        <f t="shared" si="0"/>
        <v>-14778.31</v>
      </c>
      <c r="F9" s="79">
        <f t="shared" si="0"/>
        <v>531176.09</v>
      </c>
      <c r="G9" s="79">
        <f t="shared" si="0"/>
        <v>648</v>
      </c>
      <c r="H9" s="79">
        <f t="shared" si="0"/>
        <v>531824.09</v>
      </c>
      <c r="I9" s="79">
        <f t="shared" si="0"/>
        <v>703</v>
      </c>
      <c r="J9" s="80">
        <f aca="true" t="shared" si="1" ref="J9:P9">J10+J14+J28+J41</f>
        <v>532527.09</v>
      </c>
      <c r="K9" s="80">
        <f t="shared" si="1"/>
        <v>-18355.4</v>
      </c>
      <c r="L9" s="81">
        <f t="shared" si="1"/>
        <v>514171.69</v>
      </c>
      <c r="M9" s="96">
        <f t="shared" si="1"/>
        <v>437.8</v>
      </c>
      <c r="N9" s="82">
        <f t="shared" si="1"/>
        <v>514609.49</v>
      </c>
      <c r="O9" s="97">
        <f t="shared" si="1"/>
        <v>14176</v>
      </c>
      <c r="P9" s="83">
        <f t="shared" si="1"/>
        <v>528785.46</v>
      </c>
      <c r="Q9" s="84"/>
      <c r="R9" s="85">
        <f aca="true" t="shared" si="2" ref="R9:R50">P9-B9</f>
        <v>-21569.540000000037</v>
      </c>
      <c r="S9" s="97">
        <f>S10+S14+S28+S41</f>
        <v>5.91</v>
      </c>
      <c r="T9" s="83">
        <f aca="true" t="shared" si="3" ref="T9:T50">P9+S9</f>
        <v>528791.37</v>
      </c>
      <c r="U9" s="98">
        <f>U10+U14+U28+U41</f>
        <v>9629.999</v>
      </c>
      <c r="V9" s="83">
        <f>T9+U9</f>
        <v>538421.369</v>
      </c>
      <c r="W9" s="97">
        <f>W10+W14+W28+W41</f>
        <v>14749.09697</v>
      </c>
      <c r="X9" s="86">
        <f>V9+W9</f>
        <v>553170.4659699999</v>
      </c>
    </row>
    <row r="10" spans="1:24" s="5" customFormat="1" ht="15.75" customHeight="1">
      <c r="A10" s="99" t="s">
        <v>2</v>
      </c>
      <c r="B10" s="100">
        <f aca="true" t="shared" si="4" ref="B10:H10">B11</f>
        <v>194283</v>
      </c>
      <c r="C10" s="101">
        <f t="shared" si="4"/>
        <v>0</v>
      </c>
      <c r="D10" s="101">
        <f t="shared" si="4"/>
        <v>194283</v>
      </c>
      <c r="E10" s="101">
        <f t="shared" si="4"/>
        <v>0</v>
      </c>
      <c r="F10" s="101">
        <f t="shared" si="4"/>
        <v>194283</v>
      </c>
      <c r="G10" s="101">
        <f t="shared" si="4"/>
        <v>0</v>
      </c>
      <c r="H10" s="101">
        <f t="shared" si="4"/>
        <v>194283</v>
      </c>
      <c r="I10" s="101">
        <f>I11+I11+I12</f>
        <v>703</v>
      </c>
      <c r="J10" s="102">
        <f>J11+J12+J13</f>
        <v>194986</v>
      </c>
      <c r="K10" s="102">
        <f>K11+K11+K12</f>
        <v>5713</v>
      </c>
      <c r="L10" s="103">
        <f>L11+L12+L13</f>
        <v>200699</v>
      </c>
      <c r="M10" s="104">
        <f>M11+M12</f>
        <v>0</v>
      </c>
      <c r="N10" s="105">
        <f>N11+N12+N13</f>
        <v>200699</v>
      </c>
      <c r="O10" s="106">
        <f>O11+O12</f>
        <v>4136</v>
      </c>
      <c r="P10" s="107">
        <f>P11+P12+P13</f>
        <v>204835</v>
      </c>
      <c r="Q10" s="108"/>
      <c r="R10" s="75">
        <f t="shared" si="2"/>
        <v>10552</v>
      </c>
      <c r="S10" s="106">
        <f>S11+S12</f>
        <v>0</v>
      </c>
      <c r="T10" s="107">
        <f t="shared" si="3"/>
        <v>204835</v>
      </c>
      <c r="U10" s="106">
        <f>U11+U12</f>
        <v>0</v>
      </c>
      <c r="V10" s="107">
        <f>T10+U10</f>
        <v>204835</v>
      </c>
      <c r="W10" s="106">
        <f>W11+W12</f>
        <v>0</v>
      </c>
      <c r="X10" s="109">
        <f>V10+W10</f>
        <v>204835</v>
      </c>
    </row>
    <row r="11" spans="1:24" s="2" customFormat="1" ht="14.25" customHeight="1">
      <c r="A11" s="24" t="s">
        <v>21</v>
      </c>
      <c r="B11" s="15">
        <v>194283</v>
      </c>
      <c r="C11" s="16"/>
      <c r="D11" s="16">
        <f>B11+C11</f>
        <v>194283</v>
      </c>
      <c r="E11" s="16"/>
      <c r="F11" s="16">
        <f>D11+E11</f>
        <v>194283</v>
      </c>
      <c r="G11" s="16"/>
      <c r="H11" s="16">
        <f>F11+G11</f>
        <v>194283</v>
      </c>
      <c r="I11" s="16"/>
      <c r="J11" s="17">
        <f>H11+I11</f>
        <v>194283</v>
      </c>
      <c r="K11" s="17"/>
      <c r="L11" s="25">
        <f>J11+K11</f>
        <v>194283</v>
      </c>
      <c r="M11" s="36"/>
      <c r="N11" s="51">
        <f>L11+M11</f>
        <v>194283</v>
      </c>
      <c r="O11" s="54">
        <v>4136</v>
      </c>
      <c r="P11" s="50">
        <f>N11+O11</f>
        <v>198419</v>
      </c>
      <c r="Q11" s="52"/>
      <c r="R11" s="53">
        <f t="shared" si="2"/>
        <v>4136</v>
      </c>
      <c r="S11" s="54"/>
      <c r="T11" s="50">
        <f t="shared" si="3"/>
        <v>198419</v>
      </c>
      <c r="U11" s="54"/>
      <c r="V11" s="50">
        <f>T11+U11</f>
        <v>198419</v>
      </c>
      <c r="W11" s="54"/>
      <c r="X11" s="87">
        <f>V11+W11</f>
        <v>198419</v>
      </c>
    </row>
    <row r="12" spans="1:24" s="2" customFormat="1" ht="15" customHeight="1">
      <c r="A12" s="24" t="s">
        <v>20</v>
      </c>
      <c r="B12" s="15"/>
      <c r="C12" s="16"/>
      <c r="D12" s="16"/>
      <c r="E12" s="16"/>
      <c r="F12" s="16"/>
      <c r="G12" s="16"/>
      <c r="H12" s="16">
        <v>0</v>
      </c>
      <c r="I12" s="16">
        <v>703</v>
      </c>
      <c r="J12" s="17">
        <f>H12+I12</f>
        <v>703</v>
      </c>
      <c r="K12" s="17">
        <v>5713</v>
      </c>
      <c r="L12" s="25">
        <f>J12+K12</f>
        <v>6416</v>
      </c>
      <c r="M12" s="36"/>
      <c r="N12" s="51">
        <f aca="true" t="shared" si="5" ref="N12:N24">L12+M12</f>
        <v>6416</v>
      </c>
      <c r="O12" s="54"/>
      <c r="P12" s="50">
        <f aca="true" t="shared" si="6" ref="P12:P24">N12+O12</f>
        <v>6416</v>
      </c>
      <c r="Q12" s="52"/>
      <c r="R12" s="53">
        <f t="shared" si="2"/>
        <v>6416</v>
      </c>
      <c r="S12" s="54"/>
      <c r="T12" s="50">
        <f t="shared" si="3"/>
        <v>6416</v>
      </c>
      <c r="U12" s="54"/>
      <c r="V12" s="50">
        <f>T12+U12</f>
        <v>6416</v>
      </c>
      <c r="W12" s="54"/>
      <c r="X12" s="87">
        <f>V12+W12</f>
        <v>6416</v>
      </c>
    </row>
    <row r="13" spans="1:24" s="2" customFormat="1" ht="33.75" customHeight="1" hidden="1" thickBot="1">
      <c r="A13" s="24" t="s">
        <v>25</v>
      </c>
      <c r="B13" s="15"/>
      <c r="C13" s="16"/>
      <c r="D13" s="16"/>
      <c r="E13" s="16"/>
      <c r="F13" s="16"/>
      <c r="G13" s="16"/>
      <c r="H13" s="16"/>
      <c r="I13" s="16"/>
      <c r="J13" s="17"/>
      <c r="K13" s="17"/>
      <c r="L13" s="25"/>
      <c r="M13" s="36"/>
      <c r="N13" s="51">
        <f t="shared" si="5"/>
        <v>0</v>
      </c>
      <c r="O13" s="54"/>
      <c r="P13" s="50">
        <f t="shared" si="6"/>
        <v>0</v>
      </c>
      <c r="Q13" s="52"/>
      <c r="R13" s="53">
        <f t="shared" si="2"/>
        <v>0</v>
      </c>
      <c r="S13" s="54"/>
      <c r="T13" s="50">
        <f t="shared" si="3"/>
        <v>0</v>
      </c>
      <c r="U13" s="54"/>
      <c r="V13" s="50">
        <f>R13+U13</f>
        <v>0</v>
      </c>
      <c r="W13" s="54"/>
      <c r="X13" s="87">
        <f>T13+W13</f>
        <v>0</v>
      </c>
    </row>
    <row r="14" spans="1:24" s="5" customFormat="1" ht="16.5" customHeight="1">
      <c r="A14" s="110" t="s">
        <v>37</v>
      </c>
      <c r="B14" s="12">
        <f>B15+B16+B18+B19+B22+B23+B24+B27</f>
        <v>121664</v>
      </c>
      <c r="C14" s="13">
        <v>0.4</v>
      </c>
      <c r="D14" s="13">
        <f aca="true" t="shared" si="7" ref="D14:J14">D15+D16+D18+D19+D22+D23+D24+D27</f>
        <v>121664.4</v>
      </c>
      <c r="E14" s="13">
        <f t="shared" si="7"/>
        <v>-14824.4</v>
      </c>
      <c r="F14" s="13">
        <f t="shared" si="7"/>
        <v>106840</v>
      </c>
      <c r="G14" s="13">
        <f t="shared" si="7"/>
        <v>-1182</v>
      </c>
      <c r="H14" s="13">
        <f t="shared" si="7"/>
        <v>105658</v>
      </c>
      <c r="I14" s="13">
        <f t="shared" si="7"/>
        <v>0</v>
      </c>
      <c r="J14" s="14">
        <f t="shared" si="7"/>
        <v>105658</v>
      </c>
      <c r="K14" s="14">
        <f>K15+K16+K18+K19+K22+K23+K24+K27</f>
        <v>-29809</v>
      </c>
      <c r="L14" s="23">
        <f>L15+L16+L18+L19+L22+L23+L24</f>
        <v>75849</v>
      </c>
      <c r="M14" s="111">
        <f>M15+M16+M18+M19+M22+M23+M24+M27</f>
        <v>0</v>
      </c>
      <c r="N14" s="46">
        <f t="shared" si="5"/>
        <v>75849</v>
      </c>
      <c r="O14" s="112">
        <f>O15+O16+O18+O19+O22+O23+O24+O27</f>
        <v>11600</v>
      </c>
      <c r="P14" s="47">
        <f t="shared" si="6"/>
        <v>87449</v>
      </c>
      <c r="Q14" s="48"/>
      <c r="R14" s="49">
        <f t="shared" si="2"/>
        <v>-34215</v>
      </c>
      <c r="S14" s="112">
        <f>S15+S16+S18+S19+S22+S23+S24+S27</f>
        <v>0</v>
      </c>
      <c r="T14" s="47">
        <f t="shared" si="3"/>
        <v>87449</v>
      </c>
      <c r="U14" s="112">
        <f>U15+U16+U18+U19+U22+U23+U24+U27</f>
        <v>0</v>
      </c>
      <c r="V14" s="47">
        <f>T14+U14</f>
        <v>87449</v>
      </c>
      <c r="W14" s="112">
        <f>W15+W16+W18+W19+W22+W23+W24+W25+W26+W27</f>
        <v>16511.273</v>
      </c>
      <c r="X14" s="88">
        <f>V14+W14</f>
        <v>103960.273</v>
      </c>
    </row>
    <row r="15" spans="1:24" s="2" customFormat="1" ht="30.75" customHeight="1">
      <c r="A15" s="26" t="s">
        <v>32</v>
      </c>
      <c r="B15" s="15">
        <v>8918</v>
      </c>
      <c r="C15" s="16"/>
      <c r="D15" s="16">
        <f>B15+C15</f>
        <v>8918</v>
      </c>
      <c r="E15" s="16"/>
      <c r="F15" s="16">
        <f>D15+E15</f>
        <v>8918</v>
      </c>
      <c r="G15" s="16">
        <v>-1182</v>
      </c>
      <c r="H15" s="16">
        <f>F15+G15</f>
        <v>7736</v>
      </c>
      <c r="I15" s="16"/>
      <c r="J15" s="17">
        <f>H15+I15</f>
        <v>7736</v>
      </c>
      <c r="K15" s="17"/>
      <c r="L15" s="25">
        <f>J15+K15</f>
        <v>7736</v>
      </c>
      <c r="M15" s="36"/>
      <c r="N15" s="51">
        <f t="shared" si="5"/>
        <v>7736</v>
      </c>
      <c r="O15" s="54"/>
      <c r="P15" s="50">
        <f t="shared" si="6"/>
        <v>7736</v>
      </c>
      <c r="Q15" s="52"/>
      <c r="R15" s="53">
        <f t="shared" si="2"/>
        <v>-1182</v>
      </c>
      <c r="S15" s="54"/>
      <c r="T15" s="50">
        <f t="shared" si="3"/>
        <v>7736</v>
      </c>
      <c r="U15" s="54"/>
      <c r="V15" s="50">
        <f>T15+U15</f>
        <v>7736</v>
      </c>
      <c r="W15" s="54">
        <v>-36</v>
      </c>
      <c r="X15" s="87">
        <f>V15+W15</f>
        <v>7700</v>
      </c>
    </row>
    <row r="16" spans="1:24" s="2" customFormat="1" ht="30.75" customHeight="1">
      <c r="A16" s="24" t="s">
        <v>8</v>
      </c>
      <c r="B16" s="15">
        <v>6453</v>
      </c>
      <c r="C16" s="16"/>
      <c r="D16" s="16">
        <f aca="true" t="shared" si="8" ref="D16:D27">B16+C16</f>
        <v>6453</v>
      </c>
      <c r="E16" s="16"/>
      <c r="F16" s="16">
        <f aca="true" t="shared" si="9" ref="F16:F27">D16+E16</f>
        <v>6453</v>
      </c>
      <c r="G16" s="16"/>
      <c r="H16" s="16">
        <f aca="true" t="shared" si="10" ref="H16:H27">F16+G16</f>
        <v>6453</v>
      </c>
      <c r="I16" s="16"/>
      <c r="J16" s="17">
        <f aca="true" t="shared" si="11" ref="J16:J27">H16+I16</f>
        <v>6453</v>
      </c>
      <c r="K16" s="17">
        <v>-979</v>
      </c>
      <c r="L16" s="25">
        <f aca="true" t="shared" si="12" ref="L16:L27">J16+K16</f>
        <v>5474</v>
      </c>
      <c r="M16" s="36"/>
      <c r="N16" s="51">
        <f t="shared" si="5"/>
        <v>5474</v>
      </c>
      <c r="O16" s="54"/>
      <c r="P16" s="50">
        <f t="shared" si="6"/>
        <v>5474</v>
      </c>
      <c r="Q16" s="52"/>
      <c r="R16" s="53">
        <f t="shared" si="2"/>
        <v>-979</v>
      </c>
      <c r="S16" s="54"/>
      <c r="T16" s="50">
        <f t="shared" si="3"/>
        <v>5474</v>
      </c>
      <c r="U16" s="54"/>
      <c r="V16" s="50">
        <f aca="true" t="shared" si="13" ref="V16:V24">T16+U16</f>
        <v>5474</v>
      </c>
      <c r="W16" s="113">
        <v>-260.495</v>
      </c>
      <c r="X16" s="87">
        <f aca="true" t="shared" si="14" ref="X16:X24">V16+W16</f>
        <v>5213.505</v>
      </c>
    </row>
    <row r="17" spans="1:24" s="2" customFormat="1" ht="45.75" customHeight="1" hidden="1">
      <c r="A17" s="27" t="s">
        <v>9</v>
      </c>
      <c r="B17" s="15"/>
      <c r="C17" s="16"/>
      <c r="D17" s="16">
        <f t="shared" si="8"/>
        <v>0</v>
      </c>
      <c r="E17" s="16"/>
      <c r="F17" s="16">
        <f t="shared" si="9"/>
        <v>0</v>
      </c>
      <c r="G17" s="16"/>
      <c r="H17" s="16">
        <f t="shared" si="10"/>
        <v>0</v>
      </c>
      <c r="I17" s="16"/>
      <c r="J17" s="17">
        <f t="shared" si="11"/>
        <v>0</v>
      </c>
      <c r="K17" s="17"/>
      <c r="L17" s="25">
        <f t="shared" si="12"/>
        <v>0</v>
      </c>
      <c r="M17" s="36"/>
      <c r="N17" s="51">
        <f t="shared" si="5"/>
        <v>0</v>
      </c>
      <c r="O17" s="54"/>
      <c r="P17" s="50">
        <f t="shared" si="6"/>
        <v>0</v>
      </c>
      <c r="Q17" s="52"/>
      <c r="R17" s="53">
        <f t="shared" si="2"/>
        <v>0</v>
      </c>
      <c r="S17" s="54"/>
      <c r="T17" s="50">
        <f t="shared" si="3"/>
        <v>0</v>
      </c>
      <c r="U17" s="54"/>
      <c r="V17" s="50">
        <f t="shared" si="13"/>
        <v>0</v>
      </c>
      <c r="W17" s="54"/>
      <c r="X17" s="87">
        <f t="shared" si="14"/>
        <v>0</v>
      </c>
    </row>
    <row r="18" spans="1:24" s="2" customFormat="1" ht="30" customHeight="1">
      <c r="A18" s="26" t="s">
        <v>38</v>
      </c>
      <c r="B18" s="15">
        <v>330</v>
      </c>
      <c r="C18" s="16"/>
      <c r="D18" s="16">
        <f t="shared" si="8"/>
        <v>330</v>
      </c>
      <c r="E18" s="16"/>
      <c r="F18" s="16">
        <f t="shared" si="9"/>
        <v>330</v>
      </c>
      <c r="G18" s="16"/>
      <c r="H18" s="16">
        <f t="shared" si="10"/>
        <v>330</v>
      </c>
      <c r="I18" s="16"/>
      <c r="J18" s="17">
        <f t="shared" si="11"/>
        <v>330</v>
      </c>
      <c r="K18" s="17"/>
      <c r="L18" s="25">
        <f t="shared" si="12"/>
        <v>330</v>
      </c>
      <c r="M18" s="36"/>
      <c r="N18" s="51">
        <f t="shared" si="5"/>
        <v>330</v>
      </c>
      <c r="O18" s="54"/>
      <c r="P18" s="50">
        <f t="shared" si="6"/>
        <v>330</v>
      </c>
      <c r="Q18" s="52"/>
      <c r="R18" s="53">
        <f t="shared" si="2"/>
        <v>0</v>
      </c>
      <c r="S18" s="54"/>
      <c r="T18" s="50">
        <f t="shared" si="3"/>
        <v>330</v>
      </c>
      <c r="U18" s="54"/>
      <c r="V18" s="50">
        <f t="shared" si="13"/>
        <v>330</v>
      </c>
      <c r="W18" s="54"/>
      <c r="X18" s="87">
        <f t="shared" si="14"/>
        <v>330</v>
      </c>
    </row>
    <row r="19" spans="1:24" s="2" customFormat="1" ht="30" customHeight="1">
      <c r="A19" s="26" t="s">
        <v>34</v>
      </c>
      <c r="B19" s="15">
        <v>10655</v>
      </c>
      <c r="C19" s="16"/>
      <c r="D19" s="16">
        <f t="shared" si="8"/>
        <v>10655</v>
      </c>
      <c r="E19" s="16"/>
      <c r="F19" s="16">
        <f t="shared" si="9"/>
        <v>10655</v>
      </c>
      <c r="G19" s="16"/>
      <c r="H19" s="16">
        <f t="shared" si="10"/>
        <v>10655</v>
      </c>
      <c r="I19" s="16"/>
      <c r="J19" s="17">
        <f t="shared" si="11"/>
        <v>10655</v>
      </c>
      <c r="K19" s="17"/>
      <c r="L19" s="25">
        <f t="shared" si="12"/>
        <v>10655</v>
      </c>
      <c r="M19" s="36"/>
      <c r="N19" s="51">
        <f t="shared" si="5"/>
        <v>10655</v>
      </c>
      <c r="O19" s="54"/>
      <c r="P19" s="50">
        <f t="shared" si="6"/>
        <v>10655</v>
      </c>
      <c r="Q19" s="52"/>
      <c r="R19" s="53">
        <f t="shared" si="2"/>
        <v>0</v>
      </c>
      <c r="S19" s="54"/>
      <c r="T19" s="50">
        <f t="shared" si="3"/>
        <v>10655</v>
      </c>
      <c r="U19" s="54"/>
      <c r="V19" s="50">
        <f t="shared" si="13"/>
        <v>10655</v>
      </c>
      <c r="W19" s="54"/>
      <c r="X19" s="87">
        <f t="shared" si="14"/>
        <v>10655</v>
      </c>
    </row>
    <row r="20" spans="1:24" s="2" customFormat="1" ht="15.75" customHeight="1" hidden="1">
      <c r="A20" s="28" t="s">
        <v>10</v>
      </c>
      <c r="B20" s="15"/>
      <c r="C20" s="16"/>
      <c r="D20" s="16">
        <f t="shared" si="8"/>
        <v>0</v>
      </c>
      <c r="E20" s="16"/>
      <c r="F20" s="16">
        <f t="shared" si="9"/>
        <v>0</v>
      </c>
      <c r="G20" s="16"/>
      <c r="H20" s="16">
        <f t="shared" si="10"/>
        <v>0</v>
      </c>
      <c r="I20" s="16"/>
      <c r="J20" s="17">
        <f t="shared" si="11"/>
        <v>0</v>
      </c>
      <c r="K20" s="17"/>
      <c r="L20" s="25">
        <f t="shared" si="12"/>
        <v>0</v>
      </c>
      <c r="M20" s="36"/>
      <c r="N20" s="51">
        <f t="shared" si="5"/>
        <v>0</v>
      </c>
      <c r="O20" s="54"/>
      <c r="P20" s="50">
        <f t="shared" si="6"/>
        <v>0</v>
      </c>
      <c r="Q20" s="52"/>
      <c r="R20" s="53">
        <f t="shared" si="2"/>
        <v>0</v>
      </c>
      <c r="S20" s="54"/>
      <c r="T20" s="50">
        <f t="shared" si="3"/>
        <v>0</v>
      </c>
      <c r="U20" s="54"/>
      <c r="V20" s="50">
        <f t="shared" si="13"/>
        <v>0</v>
      </c>
      <c r="W20" s="54"/>
      <c r="X20" s="87">
        <f t="shared" si="14"/>
        <v>0</v>
      </c>
    </row>
    <row r="21" spans="1:24" s="2" customFormat="1" ht="48" customHeight="1" hidden="1">
      <c r="A21" s="24" t="s">
        <v>28</v>
      </c>
      <c r="B21" s="18"/>
      <c r="C21" s="114"/>
      <c r="D21" s="16">
        <f t="shared" si="8"/>
        <v>0</v>
      </c>
      <c r="E21" s="114"/>
      <c r="F21" s="16">
        <f t="shared" si="9"/>
        <v>0</v>
      </c>
      <c r="G21" s="114"/>
      <c r="H21" s="16">
        <f t="shared" si="10"/>
        <v>0</v>
      </c>
      <c r="I21" s="114"/>
      <c r="J21" s="17">
        <f t="shared" si="11"/>
        <v>0</v>
      </c>
      <c r="K21" s="115"/>
      <c r="L21" s="25">
        <f t="shared" si="12"/>
        <v>0</v>
      </c>
      <c r="M21" s="116"/>
      <c r="N21" s="51">
        <f t="shared" si="5"/>
        <v>0</v>
      </c>
      <c r="O21" s="117"/>
      <c r="P21" s="50">
        <f t="shared" si="6"/>
        <v>0</v>
      </c>
      <c r="Q21" s="52"/>
      <c r="R21" s="53">
        <f t="shared" si="2"/>
        <v>0</v>
      </c>
      <c r="S21" s="117"/>
      <c r="T21" s="50">
        <f t="shared" si="3"/>
        <v>0</v>
      </c>
      <c r="U21" s="117"/>
      <c r="V21" s="50">
        <f t="shared" si="13"/>
        <v>0</v>
      </c>
      <c r="W21" s="117"/>
      <c r="X21" s="87">
        <f t="shared" si="14"/>
        <v>0</v>
      </c>
    </row>
    <row r="22" spans="1:24" s="2" customFormat="1" ht="34.5" customHeight="1" hidden="1">
      <c r="A22" s="24" t="s">
        <v>23</v>
      </c>
      <c r="B22" s="15">
        <v>2600</v>
      </c>
      <c r="C22" s="114"/>
      <c r="D22" s="16">
        <f t="shared" si="8"/>
        <v>2600</v>
      </c>
      <c r="E22" s="114"/>
      <c r="F22" s="16">
        <f t="shared" si="9"/>
        <v>2600</v>
      </c>
      <c r="G22" s="114"/>
      <c r="H22" s="16">
        <f t="shared" si="10"/>
        <v>2600</v>
      </c>
      <c r="I22" s="114"/>
      <c r="J22" s="17">
        <f t="shared" si="11"/>
        <v>2600</v>
      </c>
      <c r="K22" s="115">
        <v>-2600</v>
      </c>
      <c r="L22" s="25">
        <f t="shared" si="12"/>
        <v>0</v>
      </c>
      <c r="M22" s="116"/>
      <c r="N22" s="51">
        <f t="shared" si="5"/>
        <v>0</v>
      </c>
      <c r="O22" s="117"/>
      <c r="P22" s="50">
        <f t="shared" si="6"/>
        <v>0</v>
      </c>
      <c r="Q22" s="52"/>
      <c r="R22" s="53">
        <f t="shared" si="2"/>
        <v>-2600</v>
      </c>
      <c r="S22" s="117"/>
      <c r="T22" s="50">
        <f t="shared" si="3"/>
        <v>0</v>
      </c>
      <c r="U22" s="117"/>
      <c r="V22" s="50">
        <f t="shared" si="13"/>
        <v>0</v>
      </c>
      <c r="W22" s="117"/>
      <c r="X22" s="87">
        <f t="shared" si="14"/>
        <v>0</v>
      </c>
    </row>
    <row r="23" spans="1:24" s="2" customFormat="1" ht="15.75">
      <c r="A23" s="24" t="s">
        <v>7</v>
      </c>
      <c r="B23" s="15">
        <v>77850</v>
      </c>
      <c r="C23" s="114"/>
      <c r="D23" s="16">
        <f t="shared" si="8"/>
        <v>77850</v>
      </c>
      <c r="E23" s="114"/>
      <c r="F23" s="16">
        <f t="shared" si="9"/>
        <v>77850</v>
      </c>
      <c r="G23" s="114"/>
      <c r="H23" s="16">
        <f t="shared" si="10"/>
        <v>77850</v>
      </c>
      <c r="I23" s="114"/>
      <c r="J23" s="17">
        <f t="shared" si="11"/>
        <v>77850</v>
      </c>
      <c r="K23" s="115">
        <v>-26230</v>
      </c>
      <c r="L23" s="25">
        <f t="shared" si="12"/>
        <v>51620</v>
      </c>
      <c r="M23" s="116"/>
      <c r="N23" s="51">
        <f t="shared" si="5"/>
        <v>51620</v>
      </c>
      <c r="O23" s="54">
        <v>11600</v>
      </c>
      <c r="P23" s="50">
        <f t="shared" si="6"/>
        <v>63220</v>
      </c>
      <c r="Q23" s="52"/>
      <c r="R23" s="53">
        <f t="shared" si="2"/>
        <v>-14630</v>
      </c>
      <c r="S23" s="54"/>
      <c r="T23" s="50">
        <f t="shared" si="3"/>
        <v>63220</v>
      </c>
      <c r="U23" s="54"/>
      <c r="V23" s="50">
        <f t="shared" si="13"/>
        <v>63220</v>
      </c>
      <c r="W23" s="54">
        <v>7541</v>
      </c>
      <c r="X23" s="87">
        <f t="shared" si="14"/>
        <v>70761</v>
      </c>
    </row>
    <row r="24" spans="1:24" s="2" customFormat="1" ht="29.25" customHeight="1">
      <c r="A24" s="29" t="s">
        <v>35</v>
      </c>
      <c r="B24" s="15">
        <v>34</v>
      </c>
      <c r="C24" s="114"/>
      <c r="D24" s="16">
        <f t="shared" si="8"/>
        <v>34</v>
      </c>
      <c r="E24" s="114"/>
      <c r="F24" s="16">
        <f t="shared" si="9"/>
        <v>34</v>
      </c>
      <c r="G24" s="114"/>
      <c r="H24" s="16">
        <f t="shared" si="10"/>
        <v>34</v>
      </c>
      <c r="I24" s="114"/>
      <c r="J24" s="17">
        <f t="shared" si="11"/>
        <v>34</v>
      </c>
      <c r="K24" s="115"/>
      <c r="L24" s="25">
        <f t="shared" si="12"/>
        <v>34</v>
      </c>
      <c r="M24" s="116"/>
      <c r="N24" s="51">
        <f t="shared" si="5"/>
        <v>34</v>
      </c>
      <c r="O24" s="117"/>
      <c r="P24" s="50">
        <f t="shared" si="6"/>
        <v>34</v>
      </c>
      <c r="Q24" s="52"/>
      <c r="R24" s="53">
        <f t="shared" si="2"/>
        <v>0</v>
      </c>
      <c r="S24" s="117"/>
      <c r="T24" s="50">
        <f t="shared" si="3"/>
        <v>34</v>
      </c>
      <c r="U24" s="117"/>
      <c r="V24" s="50">
        <f t="shared" si="13"/>
        <v>34</v>
      </c>
      <c r="W24" s="117"/>
      <c r="X24" s="87">
        <f t="shared" si="14"/>
        <v>34</v>
      </c>
    </row>
    <row r="25" spans="1:24" s="73" customFormat="1" ht="30" customHeight="1">
      <c r="A25" s="118" t="s">
        <v>57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8"/>
      <c r="M25" s="69"/>
      <c r="N25" s="70"/>
      <c r="O25" s="71"/>
      <c r="P25" s="70"/>
      <c r="Q25" s="72"/>
      <c r="R25" s="65">
        <f t="shared" si="2"/>
        <v>0</v>
      </c>
      <c r="S25" s="71"/>
      <c r="T25" s="51">
        <f t="shared" si="3"/>
        <v>0</v>
      </c>
      <c r="U25" s="71"/>
      <c r="V25" s="51">
        <f>R25+U25</f>
        <v>0</v>
      </c>
      <c r="W25" s="54">
        <v>241.4</v>
      </c>
      <c r="X25" s="119">
        <f>T25+W25</f>
        <v>241.4</v>
      </c>
    </row>
    <row r="26" spans="1:24" s="73" customFormat="1" ht="30" customHeight="1">
      <c r="A26" s="118" t="s">
        <v>58</v>
      </c>
      <c r="B26" s="15"/>
      <c r="C26" s="16"/>
      <c r="D26" s="16">
        <f t="shared" si="8"/>
        <v>0</v>
      </c>
      <c r="E26" s="16"/>
      <c r="F26" s="16">
        <f t="shared" si="9"/>
        <v>0</v>
      </c>
      <c r="G26" s="16"/>
      <c r="H26" s="16">
        <f t="shared" si="10"/>
        <v>0</v>
      </c>
      <c r="I26" s="16"/>
      <c r="J26" s="17">
        <f t="shared" si="11"/>
        <v>0</v>
      </c>
      <c r="K26" s="17"/>
      <c r="L26" s="25">
        <f t="shared" si="12"/>
        <v>0</v>
      </c>
      <c r="M26" s="36"/>
      <c r="N26" s="51">
        <f>L26+M26</f>
        <v>0</v>
      </c>
      <c r="O26" s="54"/>
      <c r="P26" s="51">
        <f>N26+O26</f>
        <v>0</v>
      </c>
      <c r="Q26" s="52"/>
      <c r="R26" s="65">
        <f t="shared" si="2"/>
        <v>0</v>
      </c>
      <c r="S26" s="54"/>
      <c r="T26" s="51">
        <f t="shared" si="3"/>
        <v>0</v>
      </c>
      <c r="U26" s="54"/>
      <c r="V26" s="51">
        <f>R26+U26</f>
        <v>0</v>
      </c>
      <c r="W26" s="54">
        <v>7041.774</v>
      </c>
      <c r="X26" s="119">
        <f>T26+W26</f>
        <v>7041.774</v>
      </c>
    </row>
    <row r="27" spans="1:24" s="73" customFormat="1" ht="27.75" customHeight="1">
      <c r="A27" s="120" t="s">
        <v>59</v>
      </c>
      <c r="B27" s="64">
        <v>14824</v>
      </c>
      <c r="C27" s="121">
        <v>0.4</v>
      </c>
      <c r="D27" s="122">
        <f t="shared" si="8"/>
        <v>14824.4</v>
      </c>
      <c r="E27" s="121">
        <v>-14824.4</v>
      </c>
      <c r="F27" s="122">
        <f t="shared" si="9"/>
        <v>0</v>
      </c>
      <c r="G27" s="121"/>
      <c r="H27" s="122">
        <f t="shared" si="10"/>
        <v>0</v>
      </c>
      <c r="I27" s="121"/>
      <c r="J27" s="123">
        <f t="shared" si="11"/>
        <v>0</v>
      </c>
      <c r="K27" s="124"/>
      <c r="L27" s="61">
        <f t="shared" si="12"/>
        <v>0</v>
      </c>
      <c r="M27" s="125"/>
      <c r="N27" s="62">
        <f>L27+M27</f>
        <v>0</v>
      </c>
      <c r="O27" s="126"/>
      <c r="P27" s="62">
        <f>N27+O27</f>
        <v>0</v>
      </c>
      <c r="Q27" s="63"/>
      <c r="R27" s="66">
        <f t="shared" si="2"/>
        <v>-14824</v>
      </c>
      <c r="S27" s="126"/>
      <c r="T27" s="62">
        <f t="shared" si="3"/>
        <v>0</v>
      </c>
      <c r="U27" s="126"/>
      <c r="V27" s="62"/>
      <c r="W27" s="127">
        <v>1983.594</v>
      </c>
      <c r="X27" s="128">
        <f>T27+W27</f>
        <v>1983.594</v>
      </c>
    </row>
    <row r="28" spans="1:24" s="5" customFormat="1" ht="16.5" customHeight="1">
      <c r="A28" s="110" t="s">
        <v>19</v>
      </c>
      <c r="B28" s="12">
        <f aca="true" t="shared" si="15" ref="B28:H28">B29+B34</f>
        <v>226571</v>
      </c>
      <c r="C28" s="13">
        <f t="shared" si="15"/>
        <v>-4401</v>
      </c>
      <c r="D28" s="13">
        <f t="shared" si="15"/>
        <v>222170</v>
      </c>
      <c r="E28" s="13">
        <f t="shared" si="15"/>
        <v>46.09</v>
      </c>
      <c r="F28" s="13">
        <f t="shared" si="15"/>
        <v>222216.09</v>
      </c>
      <c r="G28" s="13">
        <f t="shared" si="15"/>
        <v>1830</v>
      </c>
      <c r="H28" s="13">
        <f t="shared" si="15"/>
        <v>224046.09</v>
      </c>
      <c r="I28" s="13">
        <f aca="true" t="shared" si="16" ref="I28:N28">I29+I34</f>
        <v>0</v>
      </c>
      <c r="J28" s="14">
        <f t="shared" si="16"/>
        <v>224046.09</v>
      </c>
      <c r="K28" s="14">
        <f t="shared" si="16"/>
        <v>3284.6</v>
      </c>
      <c r="L28" s="23">
        <f t="shared" si="16"/>
        <v>227330.69</v>
      </c>
      <c r="M28" s="111">
        <f t="shared" si="16"/>
        <v>4.8</v>
      </c>
      <c r="N28" s="46">
        <f t="shared" si="16"/>
        <v>227335.49</v>
      </c>
      <c r="O28" s="112">
        <f>O29+O34</f>
        <v>-2019</v>
      </c>
      <c r="P28" s="47">
        <f>P29+P34</f>
        <v>225316.46</v>
      </c>
      <c r="Q28" s="48"/>
      <c r="R28" s="49">
        <f t="shared" si="2"/>
        <v>-1254.5400000000081</v>
      </c>
      <c r="S28" s="112">
        <f>S29+S34</f>
        <v>5.91</v>
      </c>
      <c r="T28" s="47">
        <f t="shared" si="3"/>
        <v>225322.37</v>
      </c>
      <c r="U28" s="112">
        <f>U29+U34</f>
        <v>0</v>
      </c>
      <c r="V28" s="47">
        <f>T28+U28</f>
        <v>225322.37</v>
      </c>
      <c r="W28" s="112">
        <f>W29+W34</f>
        <v>-1982.17603</v>
      </c>
      <c r="X28" s="88">
        <f>V28+W28</f>
        <v>223340.19397</v>
      </c>
    </row>
    <row r="29" spans="1:24" s="3" customFormat="1" ht="16.5" customHeight="1">
      <c r="A29" s="30" t="s">
        <v>5</v>
      </c>
      <c r="B29" s="12">
        <f aca="true" t="shared" si="17" ref="B29:H29">SUM(B30:B33)</f>
        <v>25973</v>
      </c>
      <c r="C29" s="13">
        <f t="shared" si="17"/>
        <v>0</v>
      </c>
      <c r="D29" s="13">
        <f t="shared" si="17"/>
        <v>25973</v>
      </c>
      <c r="E29" s="13">
        <f t="shared" si="17"/>
        <v>46.09</v>
      </c>
      <c r="F29" s="13">
        <f t="shared" si="17"/>
        <v>26019.09</v>
      </c>
      <c r="G29" s="13">
        <f t="shared" si="17"/>
        <v>1830</v>
      </c>
      <c r="H29" s="13">
        <f t="shared" si="17"/>
        <v>27849.09</v>
      </c>
      <c r="I29" s="13"/>
      <c r="J29" s="14">
        <f aca="true" t="shared" si="18" ref="J29:P29">SUM(J30:J33)</f>
        <v>27849.09</v>
      </c>
      <c r="K29" s="14">
        <f t="shared" si="18"/>
        <v>3284.6</v>
      </c>
      <c r="L29" s="23">
        <f t="shared" si="18"/>
        <v>31133.69</v>
      </c>
      <c r="M29" s="111">
        <f t="shared" si="18"/>
        <v>4.8</v>
      </c>
      <c r="N29" s="46">
        <f t="shared" si="18"/>
        <v>31138.489999999998</v>
      </c>
      <c r="O29" s="112">
        <f t="shared" si="18"/>
        <v>0</v>
      </c>
      <c r="P29" s="47">
        <f t="shared" si="18"/>
        <v>31138.46</v>
      </c>
      <c r="Q29" s="48"/>
      <c r="R29" s="49">
        <f t="shared" si="2"/>
        <v>5165.459999999999</v>
      </c>
      <c r="S29" s="112">
        <f>SUM(S30:S33)</f>
        <v>5.91</v>
      </c>
      <c r="T29" s="47">
        <f t="shared" si="3"/>
        <v>31144.37</v>
      </c>
      <c r="U29" s="112">
        <f>SUM(U30:U33)</f>
        <v>0</v>
      </c>
      <c r="V29" s="47">
        <f aca="true" t="shared" si="19" ref="V29:V45">T29+U29</f>
        <v>31144.37</v>
      </c>
      <c r="W29" s="112">
        <f>SUM(W30:W33)</f>
        <v>0</v>
      </c>
      <c r="X29" s="88">
        <f aca="true" t="shared" si="20" ref="X29:X45">V29+W29</f>
        <v>31144.37</v>
      </c>
    </row>
    <row r="30" spans="1:24" s="2" customFormat="1" ht="28.5" customHeight="1">
      <c r="A30" s="27" t="s">
        <v>11</v>
      </c>
      <c r="B30" s="15"/>
      <c r="C30" s="16"/>
      <c r="D30" s="16"/>
      <c r="E30" s="16">
        <v>46.09</v>
      </c>
      <c r="F30" s="16">
        <f>D30+E30</f>
        <v>46.09</v>
      </c>
      <c r="G30" s="16"/>
      <c r="H30" s="16">
        <f>F30+G30</f>
        <v>46.09</v>
      </c>
      <c r="I30" s="16"/>
      <c r="J30" s="17">
        <f>H30+I30</f>
        <v>46.09</v>
      </c>
      <c r="K30" s="17"/>
      <c r="L30" s="25">
        <f aca="true" t="shared" si="21" ref="L30:L45">J30+K30</f>
        <v>46.09</v>
      </c>
      <c r="M30" s="36">
        <v>4.8</v>
      </c>
      <c r="N30" s="51">
        <f aca="true" t="shared" si="22" ref="N30:N50">L30+M30</f>
        <v>50.89</v>
      </c>
      <c r="O30" s="54"/>
      <c r="P30" s="50">
        <f>N30+O30-0.03</f>
        <v>50.86</v>
      </c>
      <c r="Q30" s="52"/>
      <c r="R30" s="53">
        <f t="shared" si="2"/>
        <v>50.86</v>
      </c>
      <c r="S30" s="54">
        <v>5.91</v>
      </c>
      <c r="T30" s="50">
        <f t="shared" si="3"/>
        <v>56.769999999999996</v>
      </c>
      <c r="U30" s="54"/>
      <c r="V30" s="50">
        <f t="shared" si="19"/>
        <v>56.769999999999996</v>
      </c>
      <c r="W30" s="54"/>
      <c r="X30" s="87">
        <f t="shared" si="20"/>
        <v>56.769999999999996</v>
      </c>
    </row>
    <row r="31" spans="1:24" s="2" customFormat="1" ht="28.5" customHeight="1">
      <c r="A31" s="26" t="s">
        <v>30</v>
      </c>
      <c r="B31" s="15">
        <v>5505</v>
      </c>
      <c r="C31" s="16"/>
      <c r="D31" s="16">
        <f aca="true" t="shared" si="23" ref="D31:D45">B31+C31</f>
        <v>5505</v>
      </c>
      <c r="E31" s="16"/>
      <c r="F31" s="16">
        <f>D31+E31</f>
        <v>5505</v>
      </c>
      <c r="G31" s="16"/>
      <c r="H31" s="16">
        <f>F31+G31</f>
        <v>5505</v>
      </c>
      <c r="I31" s="16"/>
      <c r="J31" s="17">
        <f>H31+I31</f>
        <v>5505</v>
      </c>
      <c r="K31" s="17"/>
      <c r="L31" s="25">
        <f t="shared" si="21"/>
        <v>5505</v>
      </c>
      <c r="M31" s="36"/>
      <c r="N31" s="51">
        <f t="shared" si="22"/>
        <v>5505</v>
      </c>
      <c r="O31" s="54"/>
      <c r="P31" s="50">
        <f aca="true" t="shared" si="24" ref="P31:P40">N31+O31</f>
        <v>5505</v>
      </c>
      <c r="Q31" s="52"/>
      <c r="R31" s="53">
        <f t="shared" si="2"/>
        <v>0</v>
      </c>
      <c r="S31" s="54"/>
      <c r="T31" s="50">
        <f t="shared" si="3"/>
        <v>5505</v>
      </c>
      <c r="U31" s="54"/>
      <c r="V31" s="50">
        <f t="shared" si="19"/>
        <v>5505</v>
      </c>
      <c r="W31" s="54"/>
      <c r="X31" s="87">
        <f t="shared" si="20"/>
        <v>5505</v>
      </c>
    </row>
    <row r="32" spans="1:24" s="2" customFormat="1" ht="30" customHeight="1" hidden="1">
      <c r="A32" s="28" t="s">
        <v>22</v>
      </c>
      <c r="B32" s="15"/>
      <c r="C32" s="16"/>
      <c r="D32" s="16">
        <f t="shared" si="23"/>
        <v>0</v>
      </c>
      <c r="E32" s="16"/>
      <c r="F32" s="16">
        <f>D32+E32</f>
        <v>0</v>
      </c>
      <c r="G32" s="16"/>
      <c r="H32" s="16">
        <f>F32+G32</f>
        <v>0</v>
      </c>
      <c r="I32" s="16"/>
      <c r="J32" s="17">
        <f>H32+I32</f>
        <v>0</v>
      </c>
      <c r="K32" s="17"/>
      <c r="L32" s="25">
        <f t="shared" si="21"/>
        <v>0</v>
      </c>
      <c r="M32" s="36"/>
      <c r="N32" s="51">
        <f t="shared" si="22"/>
        <v>0</v>
      </c>
      <c r="O32" s="54"/>
      <c r="P32" s="50">
        <f t="shared" si="24"/>
        <v>0</v>
      </c>
      <c r="Q32" s="52"/>
      <c r="R32" s="53">
        <f t="shared" si="2"/>
        <v>0</v>
      </c>
      <c r="S32" s="54"/>
      <c r="T32" s="50">
        <f t="shared" si="3"/>
        <v>0</v>
      </c>
      <c r="U32" s="54"/>
      <c r="V32" s="50">
        <f t="shared" si="19"/>
        <v>0</v>
      </c>
      <c r="W32" s="54"/>
      <c r="X32" s="87">
        <f t="shared" si="20"/>
        <v>0</v>
      </c>
    </row>
    <row r="33" spans="1:24" s="2" customFormat="1" ht="43.5" customHeight="1">
      <c r="A33" s="26" t="s">
        <v>31</v>
      </c>
      <c r="B33" s="15">
        <v>20468</v>
      </c>
      <c r="C33" s="16"/>
      <c r="D33" s="16">
        <f t="shared" si="23"/>
        <v>20468</v>
      </c>
      <c r="E33" s="16"/>
      <c r="F33" s="16">
        <f>D33+E33</f>
        <v>20468</v>
      </c>
      <c r="G33" s="16">
        <v>1830</v>
      </c>
      <c r="H33" s="16">
        <f>F33+G33</f>
        <v>22298</v>
      </c>
      <c r="I33" s="16"/>
      <c r="J33" s="17">
        <f>H33+I33</f>
        <v>22298</v>
      </c>
      <c r="K33" s="17">
        <f>2546.6+738</f>
        <v>3284.6</v>
      </c>
      <c r="L33" s="25">
        <f t="shared" si="21"/>
        <v>25582.6</v>
      </c>
      <c r="M33" s="36"/>
      <c r="N33" s="51">
        <f t="shared" si="22"/>
        <v>25582.6</v>
      </c>
      <c r="O33" s="54"/>
      <c r="P33" s="50">
        <f t="shared" si="24"/>
        <v>25582.6</v>
      </c>
      <c r="Q33" s="52"/>
      <c r="R33" s="53">
        <f t="shared" si="2"/>
        <v>5114.5999999999985</v>
      </c>
      <c r="S33" s="54"/>
      <c r="T33" s="50">
        <f t="shared" si="3"/>
        <v>25582.6</v>
      </c>
      <c r="U33" s="54"/>
      <c r="V33" s="50">
        <f t="shared" si="19"/>
        <v>25582.6</v>
      </c>
      <c r="W33" s="54"/>
      <c r="X33" s="87">
        <f t="shared" si="20"/>
        <v>25582.6</v>
      </c>
    </row>
    <row r="34" spans="1:24" s="3" customFormat="1" ht="27.75" customHeight="1">
      <c r="A34" s="30" t="s">
        <v>6</v>
      </c>
      <c r="B34" s="12">
        <f aca="true" t="shared" si="25" ref="B34:H34">B35+B36+B37+B38+B39+B40</f>
        <v>200598</v>
      </c>
      <c r="C34" s="13">
        <f t="shared" si="25"/>
        <v>-4401</v>
      </c>
      <c r="D34" s="13">
        <f t="shared" si="25"/>
        <v>196197</v>
      </c>
      <c r="E34" s="13">
        <f t="shared" si="25"/>
        <v>0</v>
      </c>
      <c r="F34" s="13">
        <f t="shared" si="25"/>
        <v>196197</v>
      </c>
      <c r="G34" s="13">
        <f t="shared" si="25"/>
        <v>0</v>
      </c>
      <c r="H34" s="13">
        <f t="shared" si="25"/>
        <v>196197</v>
      </c>
      <c r="I34" s="13">
        <f>I35+I36+I37+I38+I39+I40</f>
        <v>0</v>
      </c>
      <c r="J34" s="14">
        <f>J35+J36+J37+J38+J39+J40</f>
        <v>196197</v>
      </c>
      <c r="K34" s="14">
        <f>K35+K36+K37+K38+K39+K40</f>
        <v>0</v>
      </c>
      <c r="L34" s="23">
        <f>L35+L36+L37+L38+L39+L40</f>
        <v>196197</v>
      </c>
      <c r="M34" s="111">
        <f>M35+M36+M37+M38+M39+M40</f>
        <v>0</v>
      </c>
      <c r="N34" s="46">
        <f t="shared" si="22"/>
        <v>196197</v>
      </c>
      <c r="O34" s="112">
        <f>O35+O36+O37+O38+O39+O40</f>
        <v>-2019</v>
      </c>
      <c r="P34" s="47">
        <f t="shared" si="24"/>
        <v>194178</v>
      </c>
      <c r="Q34" s="48"/>
      <c r="R34" s="49">
        <f t="shared" si="2"/>
        <v>-6420</v>
      </c>
      <c r="S34" s="112">
        <f>S35+S36+S37+S38+S39+S40</f>
        <v>0</v>
      </c>
      <c r="T34" s="47">
        <f t="shared" si="3"/>
        <v>194178</v>
      </c>
      <c r="U34" s="112">
        <f>U35+U36+U37+U38+U39+U40</f>
        <v>0</v>
      </c>
      <c r="V34" s="47">
        <f t="shared" si="19"/>
        <v>194178</v>
      </c>
      <c r="W34" s="112">
        <f>W35+W36+W37+W38+W39+W40</f>
        <v>-1982.17603</v>
      </c>
      <c r="X34" s="88">
        <f t="shared" si="20"/>
        <v>192195.82397</v>
      </c>
    </row>
    <row r="35" spans="1:24" s="2" customFormat="1" ht="42.75" customHeight="1">
      <c r="A35" s="26" t="s">
        <v>44</v>
      </c>
      <c r="B35" s="15">
        <v>181060</v>
      </c>
      <c r="C35" s="16">
        <v>-4401</v>
      </c>
      <c r="D35" s="16">
        <f t="shared" si="23"/>
        <v>176659</v>
      </c>
      <c r="E35" s="16"/>
      <c r="F35" s="16">
        <f aca="true" t="shared" si="26" ref="F35:F40">D35+E35</f>
        <v>176659</v>
      </c>
      <c r="G35" s="16"/>
      <c r="H35" s="16">
        <f aca="true" t="shared" si="27" ref="H35:H40">F35+G35</f>
        <v>176659</v>
      </c>
      <c r="I35" s="16"/>
      <c r="J35" s="17">
        <f aca="true" t="shared" si="28" ref="J35:J40">H35+I35</f>
        <v>176659</v>
      </c>
      <c r="K35" s="17"/>
      <c r="L35" s="25">
        <f t="shared" si="21"/>
        <v>176659</v>
      </c>
      <c r="M35" s="36"/>
      <c r="N35" s="51">
        <f t="shared" si="22"/>
        <v>176659</v>
      </c>
      <c r="O35" s="54">
        <v>-2038</v>
      </c>
      <c r="P35" s="50">
        <f t="shared" si="24"/>
        <v>174621</v>
      </c>
      <c r="Q35" s="52"/>
      <c r="R35" s="53">
        <f t="shared" si="2"/>
        <v>-6439</v>
      </c>
      <c r="S35" s="54"/>
      <c r="T35" s="50">
        <f t="shared" si="3"/>
        <v>174621</v>
      </c>
      <c r="U35" s="54"/>
      <c r="V35" s="50">
        <f t="shared" si="19"/>
        <v>174621</v>
      </c>
      <c r="W35" s="54"/>
      <c r="X35" s="87">
        <f t="shared" si="20"/>
        <v>174621</v>
      </c>
    </row>
    <row r="36" spans="1:24" s="2" customFormat="1" ht="29.25" customHeight="1">
      <c r="A36" s="24" t="s">
        <v>12</v>
      </c>
      <c r="B36" s="15">
        <v>503</v>
      </c>
      <c r="C36" s="16"/>
      <c r="D36" s="16">
        <f t="shared" si="23"/>
        <v>503</v>
      </c>
      <c r="E36" s="16"/>
      <c r="F36" s="16">
        <f t="shared" si="26"/>
        <v>503</v>
      </c>
      <c r="G36" s="16"/>
      <c r="H36" s="16">
        <f t="shared" si="27"/>
        <v>503</v>
      </c>
      <c r="I36" s="16"/>
      <c r="J36" s="17">
        <f t="shared" si="28"/>
        <v>503</v>
      </c>
      <c r="K36" s="17"/>
      <c r="L36" s="25">
        <f t="shared" si="21"/>
        <v>503</v>
      </c>
      <c r="M36" s="36"/>
      <c r="N36" s="51">
        <f t="shared" si="22"/>
        <v>503</v>
      </c>
      <c r="O36" s="54">
        <v>19</v>
      </c>
      <c r="P36" s="50">
        <f t="shared" si="24"/>
        <v>522</v>
      </c>
      <c r="Q36" s="52"/>
      <c r="R36" s="53">
        <f t="shared" si="2"/>
        <v>19</v>
      </c>
      <c r="S36" s="54"/>
      <c r="T36" s="50">
        <f t="shared" si="3"/>
        <v>522</v>
      </c>
      <c r="U36" s="54"/>
      <c r="V36" s="50">
        <f t="shared" si="19"/>
        <v>522</v>
      </c>
      <c r="W36" s="54"/>
      <c r="X36" s="87">
        <f t="shared" si="20"/>
        <v>522</v>
      </c>
    </row>
    <row r="37" spans="1:24" s="2" customFormat="1" ht="15.75">
      <c r="A37" s="31" t="s">
        <v>13</v>
      </c>
      <c r="B37" s="15">
        <v>6665</v>
      </c>
      <c r="C37" s="16"/>
      <c r="D37" s="16">
        <f t="shared" si="23"/>
        <v>6665</v>
      </c>
      <c r="E37" s="16"/>
      <c r="F37" s="16">
        <f t="shared" si="26"/>
        <v>6665</v>
      </c>
      <c r="G37" s="16"/>
      <c r="H37" s="16">
        <f t="shared" si="27"/>
        <v>6665</v>
      </c>
      <c r="I37" s="16"/>
      <c r="J37" s="17">
        <f t="shared" si="28"/>
        <v>6665</v>
      </c>
      <c r="K37" s="17"/>
      <c r="L37" s="25">
        <f t="shared" si="21"/>
        <v>6665</v>
      </c>
      <c r="M37" s="36"/>
      <c r="N37" s="51">
        <f t="shared" si="22"/>
        <v>6665</v>
      </c>
      <c r="O37" s="54"/>
      <c r="P37" s="50">
        <f t="shared" si="24"/>
        <v>6665</v>
      </c>
      <c r="Q37" s="52"/>
      <c r="R37" s="53">
        <f t="shared" si="2"/>
        <v>0</v>
      </c>
      <c r="S37" s="54"/>
      <c r="T37" s="50">
        <f t="shared" si="3"/>
        <v>6665</v>
      </c>
      <c r="U37" s="54"/>
      <c r="V37" s="50">
        <f t="shared" si="19"/>
        <v>6665</v>
      </c>
      <c r="W37" s="54"/>
      <c r="X37" s="87">
        <f t="shared" si="20"/>
        <v>6665</v>
      </c>
    </row>
    <row r="38" spans="1:24" s="2" customFormat="1" ht="60" customHeight="1">
      <c r="A38" s="26" t="s">
        <v>29</v>
      </c>
      <c r="B38" s="15">
        <v>1</v>
      </c>
      <c r="C38" s="16"/>
      <c r="D38" s="16">
        <f t="shared" si="23"/>
        <v>1</v>
      </c>
      <c r="E38" s="16"/>
      <c r="F38" s="16">
        <f t="shared" si="26"/>
        <v>1</v>
      </c>
      <c r="G38" s="16"/>
      <c r="H38" s="16">
        <f t="shared" si="27"/>
        <v>1</v>
      </c>
      <c r="I38" s="16"/>
      <c r="J38" s="17">
        <f t="shared" si="28"/>
        <v>1</v>
      </c>
      <c r="K38" s="17"/>
      <c r="L38" s="25">
        <f t="shared" si="21"/>
        <v>1</v>
      </c>
      <c r="M38" s="36"/>
      <c r="N38" s="51">
        <f t="shared" si="22"/>
        <v>1</v>
      </c>
      <c r="O38" s="54"/>
      <c r="P38" s="50">
        <f t="shared" si="24"/>
        <v>1</v>
      </c>
      <c r="Q38" s="52"/>
      <c r="R38" s="53">
        <f t="shared" si="2"/>
        <v>0</v>
      </c>
      <c r="S38" s="54"/>
      <c r="T38" s="50">
        <f t="shared" si="3"/>
        <v>1</v>
      </c>
      <c r="U38" s="54"/>
      <c r="V38" s="50">
        <f t="shared" si="19"/>
        <v>1</v>
      </c>
      <c r="W38" s="54"/>
      <c r="X38" s="87">
        <f t="shared" si="20"/>
        <v>1</v>
      </c>
    </row>
    <row r="39" spans="1:24" s="2" customFormat="1" ht="15.75" customHeight="1">
      <c r="A39" s="28" t="s">
        <v>26</v>
      </c>
      <c r="B39" s="15">
        <v>3365</v>
      </c>
      <c r="C39" s="16"/>
      <c r="D39" s="16">
        <f t="shared" si="23"/>
        <v>3365</v>
      </c>
      <c r="E39" s="16"/>
      <c r="F39" s="16">
        <f t="shared" si="26"/>
        <v>3365</v>
      </c>
      <c r="G39" s="16"/>
      <c r="H39" s="16">
        <f t="shared" si="27"/>
        <v>3365</v>
      </c>
      <c r="I39" s="16"/>
      <c r="J39" s="17">
        <f t="shared" si="28"/>
        <v>3365</v>
      </c>
      <c r="K39" s="17"/>
      <c r="L39" s="25">
        <f t="shared" si="21"/>
        <v>3365</v>
      </c>
      <c r="M39" s="36"/>
      <c r="N39" s="51">
        <f t="shared" si="22"/>
        <v>3365</v>
      </c>
      <c r="O39" s="54"/>
      <c r="P39" s="50">
        <f t="shared" si="24"/>
        <v>3365</v>
      </c>
      <c r="Q39" s="52"/>
      <c r="R39" s="53">
        <f t="shared" si="2"/>
        <v>0</v>
      </c>
      <c r="S39" s="54"/>
      <c r="T39" s="50">
        <f t="shared" si="3"/>
        <v>3365</v>
      </c>
      <c r="U39" s="54"/>
      <c r="V39" s="50">
        <f t="shared" si="19"/>
        <v>3365</v>
      </c>
      <c r="W39" s="54">
        <v>-1208.91859</v>
      </c>
      <c r="X39" s="87">
        <f t="shared" si="20"/>
        <v>2156.08141</v>
      </c>
    </row>
    <row r="40" spans="1:24" s="2" customFormat="1" ht="28.5" customHeight="1">
      <c r="A40" s="28" t="s">
        <v>27</v>
      </c>
      <c r="B40" s="15">
        <v>9004</v>
      </c>
      <c r="C40" s="16"/>
      <c r="D40" s="16">
        <f t="shared" si="23"/>
        <v>9004</v>
      </c>
      <c r="E40" s="16"/>
      <c r="F40" s="16">
        <f t="shared" si="26"/>
        <v>9004</v>
      </c>
      <c r="G40" s="16"/>
      <c r="H40" s="16">
        <f t="shared" si="27"/>
        <v>9004</v>
      </c>
      <c r="I40" s="16"/>
      <c r="J40" s="17">
        <f t="shared" si="28"/>
        <v>9004</v>
      </c>
      <c r="K40" s="17"/>
      <c r="L40" s="25">
        <f t="shared" si="21"/>
        <v>9004</v>
      </c>
      <c r="M40" s="36"/>
      <c r="N40" s="51">
        <f t="shared" si="22"/>
        <v>9004</v>
      </c>
      <c r="O40" s="54"/>
      <c r="P40" s="50">
        <f t="shared" si="24"/>
        <v>9004</v>
      </c>
      <c r="Q40" s="52"/>
      <c r="R40" s="53">
        <f t="shared" si="2"/>
        <v>0</v>
      </c>
      <c r="S40" s="54"/>
      <c r="T40" s="50">
        <f t="shared" si="3"/>
        <v>9004</v>
      </c>
      <c r="U40" s="54"/>
      <c r="V40" s="50">
        <f t="shared" si="19"/>
        <v>9004</v>
      </c>
      <c r="W40" s="54">
        <v>-773.25744</v>
      </c>
      <c r="X40" s="87">
        <f t="shared" si="20"/>
        <v>8230.74256</v>
      </c>
    </row>
    <row r="41" spans="1:24" s="58" customFormat="1" ht="15.75">
      <c r="A41" s="129" t="s">
        <v>3</v>
      </c>
      <c r="B41" s="12">
        <f aca="true" t="shared" si="29" ref="B41:H41">SUM(B42:B49)</f>
        <v>7837</v>
      </c>
      <c r="C41" s="13">
        <f t="shared" si="29"/>
        <v>0</v>
      </c>
      <c r="D41" s="13">
        <f t="shared" si="29"/>
        <v>7837</v>
      </c>
      <c r="E41" s="13">
        <f t="shared" si="29"/>
        <v>0</v>
      </c>
      <c r="F41" s="13">
        <f t="shared" si="29"/>
        <v>7837</v>
      </c>
      <c r="G41" s="13">
        <f t="shared" si="29"/>
        <v>0</v>
      </c>
      <c r="H41" s="13">
        <f t="shared" si="29"/>
        <v>7837</v>
      </c>
      <c r="I41" s="13">
        <f>SUM(I42:I49)</f>
        <v>0</v>
      </c>
      <c r="J41" s="14">
        <f>SUM(J42:J49)</f>
        <v>7837</v>
      </c>
      <c r="K41" s="14">
        <f>SUM(K42:K49)</f>
        <v>2456</v>
      </c>
      <c r="L41" s="23">
        <f>SUM(L42:L50)</f>
        <v>10293</v>
      </c>
      <c r="M41" s="111">
        <f>SUM(M42:M50)</f>
        <v>433</v>
      </c>
      <c r="N41" s="46">
        <f>SUM(N42:N50)</f>
        <v>10726</v>
      </c>
      <c r="O41" s="112">
        <f>SUM(O42:O50)</f>
        <v>459</v>
      </c>
      <c r="P41" s="47">
        <f>SUM(P42:P50)</f>
        <v>11185</v>
      </c>
      <c r="Q41" s="48"/>
      <c r="R41" s="49">
        <f t="shared" si="2"/>
        <v>3348</v>
      </c>
      <c r="S41" s="112">
        <f>SUM(S42:S50)</f>
        <v>0</v>
      </c>
      <c r="T41" s="47">
        <f t="shared" si="3"/>
        <v>11185</v>
      </c>
      <c r="U41" s="130">
        <f>SUM(U42:U50)</f>
        <v>9629.999</v>
      </c>
      <c r="V41" s="47">
        <f t="shared" si="19"/>
        <v>20814.999</v>
      </c>
      <c r="W41" s="130">
        <f>SUM(W42:W50)</f>
        <v>220</v>
      </c>
      <c r="X41" s="88">
        <f t="shared" si="20"/>
        <v>21034.999</v>
      </c>
    </row>
    <row r="42" spans="1:24" s="2" customFormat="1" ht="28.5" customHeight="1">
      <c r="A42" s="28" t="s">
        <v>14</v>
      </c>
      <c r="B42" s="15">
        <v>3317</v>
      </c>
      <c r="C42" s="16"/>
      <c r="D42" s="16">
        <f t="shared" si="23"/>
        <v>3317</v>
      </c>
      <c r="E42" s="16"/>
      <c r="F42" s="16">
        <f>D42+E42</f>
        <v>3317</v>
      </c>
      <c r="G42" s="16"/>
      <c r="H42" s="16">
        <f>F42+G42</f>
        <v>3317</v>
      </c>
      <c r="I42" s="16"/>
      <c r="J42" s="17">
        <f>H42+I42</f>
        <v>3317</v>
      </c>
      <c r="K42" s="17">
        <v>700</v>
      </c>
      <c r="L42" s="25">
        <f t="shared" si="21"/>
        <v>4017</v>
      </c>
      <c r="M42" s="36"/>
      <c r="N42" s="51">
        <f t="shared" si="22"/>
        <v>4017</v>
      </c>
      <c r="O42" s="54">
        <v>134</v>
      </c>
      <c r="P42" s="50">
        <f aca="true" t="shared" si="30" ref="P42:P50">N42+O42</f>
        <v>4151</v>
      </c>
      <c r="Q42" s="52"/>
      <c r="R42" s="53">
        <f t="shared" si="2"/>
        <v>834</v>
      </c>
      <c r="S42" s="54"/>
      <c r="T42" s="50">
        <f t="shared" si="3"/>
        <v>4151</v>
      </c>
      <c r="U42" s="57"/>
      <c r="V42" s="50">
        <f t="shared" si="19"/>
        <v>4151</v>
      </c>
      <c r="W42" s="57"/>
      <c r="X42" s="87">
        <f t="shared" si="20"/>
        <v>4151</v>
      </c>
    </row>
    <row r="43" spans="1:24" s="4" customFormat="1" ht="30" hidden="1">
      <c r="A43" s="28" t="s">
        <v>24</v>
      </c>
      <c r="B43" s="19"/>
      <c r="C43" s="131"/>
      <c r="D43" s="16">
        <f t="shared" si="23"/>
        <v>0</v>
      </c>
      <c r="E43" s="131"/>
      <c r="F43" s="16">
        <f>D43+E43</f>
        <v>0</v>
      </c>
      <c r="G43" s="131"/>
      <c r="H43" s="16">
        <f>F43+G43</f>
        <v>0</v>
      </c>
      <c r="I43" s="131"/>
      <c r="J43" s="17">
        <f>H43+I43</f>
        <v>0</v>
      </c>
      <c r="K43" s="132"/>
      <c r="L43" s="25">
        <f t="shared" si="21"/>
        <v>0</v>
      </c>
      <c r="M43" s="133"/>
      <c r="N43" s="51">
        <f t="shared" si="22"/>
        <v>0</v>
      </c>
      <c r="O43" s="134"/>
      <c r="P43" s="50">
        <f t="shared" si="30"/>
        <v>0</v>
      </c>
      <c r="Q43" s="52"/>
      <c r="R43" s="53">
        <f t="shared" si="2"/>
        <v>0</v>
      </c>
      <c r="S43" s="134"/>
      <c r="T43" s="50">
        <f t="shared" si="3"/>
        <v>0</v>
      </c>
      <c r="U43" s="135"/>
      <c r="V43" s="50">
        <f t="shared" si="19"/>
        <v>0</v>
      </c>
      <c r="W43" s="135"/>
      <c r="X43" s="87">
        <f t="shared" si="20"/>
        <v>0</v>
      </c>
    </row>
    <row r="44" spans="1:24" s="2" customFormat="1" ht="15" customHeight="1">
      <c r="A44" s="28" t="s">
        <v>15</v>
      </c>
      <c r="B44" s="15">
        <v>2213</v>
      </c>
      <c r="C44" s="16"/>
      <c r="D44" s="16">
        <f t="shared" si="23"/>
        <v>2213</v>
      </c>
      <c r="E44" s="16"/>
      <c r="F44" s="16">
        <f>D44+E44</f>
        <v>2213</v>
      </c>
      <c r="G44" s="16"/>
      <c r="H44" s="16">
        <f>F44+G44</f>
        <v>2213</v>
      </c>
      <c r="I44" s="16"/>
      <c r="J44" s="17">
        <f>H44+I44</f>
        <v>2213</v>
      </c>
      <c r="K44" s="17"/>
      <c r="L44" s="25">
        <f t="shared" si="21"/>
        <v>2213</v>
      </c>
      <c r="M44" s="36"/>
      <c r="N44" s="51">
        <f t="shared" si="22"/>
        <v>2213</v>
      </c>
      <c r="O44" s="54"/>
      <c r="P44" s="50">
        <f t="shared" si="30"/>
        <v>2213</v>
      </c>
      <c r="Q44" s="52"/>
      <c r="R44" s="53">
        <f t="shared" si="2"/>
        <v>0</v>
      </c>
      <c r="S44" s="54"/>
      <c r="T44" s="50">
        <f t="shared" si="3"/>
        <v>2213</v>
      </c>
      <c r="U44" s="57"/>
      <c r="V44" s="50">
        <f t="shared" si="19"/>
        <v>2213</v>
      </c>
      <c r="W44" s="57"/>
      <c r="X44" s="87">
        <f t="shared" si="20"/>
        <v>2213</v>
      </c>
    </row>
    <row r="45" spans="1:24" s="34" customFormat="1" ht="28.5" customHeight="1">
      <c r="A45" s="28" t="s">
        <v>16</v>
      </c>
      <c r="B45" s="15">
        <v>2307</v>
      </c>
      <c r="C45" s="16"/>
      <c r="D45" s="16">
        <f t="shared" si="23"/>
        <v>2307</v>
      </c>
      <c r="E45" s="16"/>
      <c r="F45" s="16">
        <f>D45+E45</f>
        <v>2307</v>
      </c>
      <c r="G45" s="16"/>
      <c r="H45" s="16">
        <f>F45+G45</f>
        <v>2307</v>
      </c>
      <c r="I45" s="16"/>
      <c r="J45" s="17">
        <f>H45+I45</f>
        <v>2307</v>
      </c>
      <c r="K45" s="17">
        <v>1756</v>
      </c>
      <c r="L45" s="25">
        <f t="shared" si="21"/>
        <v>4063</v>
      </c>
      <c r="M45" s="36"/>
      <c r="N45" s="51">
        <f t="shared" si="22"/>
        <v>4063</v>
      </c>
      <c r="O45" s="54">
        <v>200</v>
      </c>
      <c r="P45" s="50">
        <f t="shared" si="30"/>
        <v>4263</v>
      </c>
      <c r="Q45" s="51"/>
      <c r="R45" s="53">
        <f t="shared" si="2"/>
        <v>1956</v>
      </c>
      <c r="S45" s="54"/>
      <c r="T45" s="50">
        <f t="shared" si="3"/>
        <v>4263</v>
      </c>
      <c r="U45" s="57"/>
      <c r="V45" s="50">
        <f t="shared" si="19"/>
        <v>4263</v>
      </c>
      <c r="W45" s="57">
        <v>220</v>
      </c>
      <c r="X45" s="87">
        <f t="shared" si="20"/>
        <v>4483</v>
      </c>
    </row>
    <row r="46" spans="1:24" ht="15.75" hidden="1">
      <c r="A46" s="136" t="s">
        <v>26</v>
      </c>
      <c r="B46" s="7"/>
      <c r="C46" s="7"/>
      <c r="D46" s="7"/>
      <c r="E46" s="7"/>
      <c r="F46" s="7"/>
      <c r="G46" s="7"/>
      <c r="H46" s="7"/>
      <c r="I46" s="7"/>
      <c r="J46" s="20"/>
      <c r="K46" s="20"/>
      <c r="L46" s="11"/>
      <c r="M46" s="137"/>
      <c r="N46" s="51">
        <f t="shared" si="22"/>
        <v>0</v>
      </c>
      <c r="O46" s="138"/>
      <c r="P46" s="50">
        <f t="shared" si="30"/>
        <v>0</v>
      </c>
      <c r="Q46" s="52"/>
      <c r="R46" s="53">
        <f t="shared" si="2"/>
        <v>0</v>
      </c>
      <c r="S46" s="138"/>
      <c r="T46" s="50">
        <f t="shared" si="3"/>
        <v>0</v>
      </c>
      <c r="U46" s="139"/>
      <c r="V46" s="50">
        <f>R46+U46</f>
        <v>0</v>
      </c>
      <c r="W46" s="139"/>
      <c r="X46" s="87">
        <f>T46+W46</f>
        <v>0</v>
      </c>
    </row>
    <row r="47" spans="1:24" ht="30" hidden="1">
      <c r="A47" s="136" t="s">
        <v>27</v>
      </c>
      <c r="B47" s="7"/>
      <c r="C47" s="7"/>
      <c r="D47" s="7"/>
      <c r="E47" s="7"/>
      <c r="F47" s="7"/>
      <c r="G47" s="7"/>
      <c r="H47" s="7"/>
      <c r="I47" s="7"/>
      <c r="J47" s="20"/>
      <c r="K47" s="20"/>
      <c r="L47" s="11"/>
      <c r="M47" s="137"/>
      <c r="N47" s="51">
        <f t="shared" si="22"/>
        <v>0</v>
      </c>
      <c r="O47" s="138"/>
      <c r="P47" s="50">
        <f t="shared" si="30"/>
        <v>0</v>
      </c>
      <c r="Q47" s="52"/>
      <c r="R47" s="53">
        <f t="shared" si="2"/>
        <v>0</v>
      </c>
      <c r="S47" s="138"/>
      <c r="T47" s="50">
        <f t="shared" si="3"/>
        <v>0</v>
      </c>
      <c r="U47" s="139"/>
      <c r="V47" s="50">
        <f>R47+U47</f>
        <v>0</v>
      </c>
      <c r="W47" s="139"/>
      <c r="X47" s="87">
        <f>T47+W47</f>
        <v>0</v>
      </c>
    </row>
    <row r="48" spans="1:24" ht="15.75" customHeight="1">
      <c r="A48" s="136" t="s">
        <v>17</v>
      </c>
      <c r="B48" s="7"/>
      <c r="C48" s="7"/>
      <c r="D48" s="7"/>
      <c r="E48" s="7"/>
      <c r="F48" s="7"/>
      <c r="G48" s="7"/>
      <c r="H48" s="7"/>
      <c r="I48" s="7"/>
      <c r="J48" s="20"/>
      <c r="K48" s="20"/>
      <c r="L48" s="11"/>
      <c r="M48" s="137"/>
      <c r="N48" s="51">
        <f t="shared" si="22"/>
        <v>0</v>
      </c>
      <c r="O48" s="138">
        <v>125</v>
      </c>
      <c r="P48" s="50">
        <f t="shared" si="30"/>
        <v>125</v>
      </c>
      <c r="Q48" s="52"/>
      <c r="R48" s="53">
        <f t="shared" si="2"/>
        <v>125</v>
      </c>
      <c r="S48" s="138"/>
      <c r="T48" s="50">
        <f t="shared" si="3"/>
        <v>125</v>
      </c>
      <c r="U48" s="139"/>
      <c r="V48" s="50">
        <f>R48+U48</f>
        <v>125</v>
      </c>
      <c r="W48" s="139"/>
      <c r="X48" s="87">
        <f>T48+W48</f>
        <v>125</v>
      </c>
    </row>
    <row r="49" spans="1:24" ht="31.5" customHeight="1" hidden="1">
      <c r="A49" s="32" t="s">
        <v>18</v>
      </c>
      <c r="B49" s="21"/>
      <c r="C49" s="21"/>
      <c r="D49" s="21"/>
      <c r="E49" s="21"/>
      <c r="F49" s="21"/>
      <c r="G49" s="21"/>
      <c r="H49" s="21"/>
      <c r="I49" s="21"/>
      <c r="J49" s="22"/>
      <c r="K49" s="22"/>
      <c r="L49" s="33"/>
      <c r="M49" s="140"/>
      <c r="N49" s="51">
        <f t="shared" si="22"/>
        <v>0</v>
      </c>
      <c r="O49" s="141"/>
      <c r="P49" s="50">
        <f t="shared" si="30"/>
        <v>0</v>
      </c>
      <c r="Q49" s="55"/>
      <c r="R49" s="53">
        <f t="shared" si="2"/>
        <v>0</v>
      </c>
      <c r="S49" s="141"/>
      <c r="T49" s="50">
        <f t="shared" si="3"/>
        <v>0</v>
      </c>
      <c r="U49" s="142"/>
      <c r="V49" s="50">
        <f>R49+U49</f>
        <v>0</v>
      </c>
      <c r="W49" s="142"/>
      <c r="X49" s="87">
        <f>T49+W49</f>
        <v>0</v>
      </c>
    </row>
    <row r="50" spans="1:24" s="35" customFormat="1" ht="61.5" customHeight="1" thickBot="1">
      <c r="A50" s="143" t="s">
        <v>50</v>
      </c>
      <c r="B50" s="144"/>
      <c r="C50" s="145"/>
      <c r="D50" s="146">
        <f>B50+C50</f>
        <v>0</v>
      </c>
      <c r="E50" s="145"/>
      <c r="F50" s="146">
        <f>D50+E50</f>
        <v>0</v>
      </c>
      <c r="G50" s="145"/>
      <c r="H50" s="146">
        <f>F50+G50</f>
        <v>0</v>
      </c>
      <c r="I50" s="145"/>
      <c r="J50" s="147">
        <f>H50+I50</f>
        <v>0</v>
      </c>
      <c r="K50" s="148"/>
      <c r="L50" s="149"/>
      <c r="M50" s="150">
        <v>433</v>
      </c>
      <c r="N50" s="56">
        <f t="shared" si="22"/>
        <v>433</v>
      </c>
      <c r="O50" s="151"/>
      <c r="P50" s="60">
        <f t="shared" si="30"/>
        <v>433</v>
      </c>
      <c r="Q50" s="56"/>
      <c r="R50" s="59">
        <f t="shared" si="2"/>
        <v>433</v>
      </c>
      <c r="S50" s="151"/>
      <c r="T50" s="60">
        <f t="shared" si="3"/>
        <v>433</v>
      </c>
      <c r="U50" s="152">
        <v>9629.999</v>
      </c>
      <c r="V50" s="60">
        <f>R50+U50</f>
        <v>10062.999</v>
      </c>
      <c r="W50" s="152"/>
      <c r="X50" s="153">
        <f>V50+W50</f>
        <v>10062.999</v>
      </c>
    </row>
  </sheetData>
  <mergeCells count="28">
    <mergeCell ref="W7:W8"/>
    <mergeCell ref="X7:X8"/>
    <mergeCell ref="K7:K8"/>
    <mergeCell ref="L7:L8"/>
    <mergeCell ref="U7:U8"/>
    <mergeCell ref="V7:V8"/>
    <mergeCell ref="K6:L6"/>
    <mergeCell ref="I7:I8"/>
    <mergeCell ref="J7:J8"/>
    <mergeCell ref="C6:J6"/>
    <mergeCell ref="G7:G8"/>
    <mergeCell ref="H7:H8"/>
    <mergeCell ref="E7:E8"/>
    <mergeCell ref="F7:F8"/>
    <mergeCell ref="A7:A8"/>
    <mergeCell ref="B7:B8"/>
    <mergeCell ref="C7:C8"/>
    <mergeCell ref="D7:D8"/>
    <mergeCell ref="S6:T6"/>
    <mergeCell ref="S7:S8"/>
    <mergeCell ref="T7:T8"/>
    <mergeCell ref="M6:N6"/>
    <mergeCell ref="M7:M8"/>
    <mergeCell ref="N7:N8"/>
    <mergeCell ref="R7:R8"/>
    <mergeCell ref="O6:P6"/>
    <mergeCell ref="O7:O8"/>
    <mergeCell ref="P7:P8"/>
  </mergeCells>
  <printOptions/>
  <pageMargins left="0.1968503937007874" right="0.1968503937007874" top="0.1968503937007874" bottom="0.1968503937007874" header="0.15748031496062992" footer="0.1181102362204724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</dc:creator>
  <cp:keywords/>
  <dc:description/>
  <cp:lastModifiedBy>neo</cp:lastModifiedBy>
  <cp:lastPrinted>2009-12-01T07:55:26Z</cp:lastPrinted>
  <dcterms:created xsi:type="dcterms:W3CDTF">2007-12-28T07:44:46Z</dcterms:created>
  <dcterms:modified xsi:type="dcterms:W3CDTF">2009-12-01T07:59:50Z</dcterms:modified>
  <cp:category/>
  <cp:version/>
  <cp:contentType/>
  <cp:contentStatus/>
</cp:coreProperties>
</file>